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en\Downloads\"/>
    </mc:Choice>
  </mc:AlternateContent>
  <xr:revisionPtr revIDLastSave="0" documentId="13_ncr:1_{354E89E7-BE50-43D7-A5EE-2735765671A2}" xr6:coauthVersionLast="47" xr6:coauthVersionMax="47" xr10:uidLastSave="{00000000-0000-0000-0000-000000000000}"/>
  <bookViews>
    <workbookView xWindow="27345" yWindow="975" windowWidth="22770" windowHeight="18525" tabRatio="483" xr2:uid="{00000000-000D-0000-FFFF-FFFF00000000}"/>
  </bookViews>
  <sheets>
    <sheet name="BRISAGE_V2" sheetId="3" r:id="rId1"/>
    <sheet name="Prix des runes" sheetId="4" r:id="rId2"/>
    <sheet name="Proba PA PM PO" sheetId="2" r:id="rId3"/>
    <sheet name="Example amulette RM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9" l="1"/>
  <c r="D27" i="9"/>
  <c r="D26" i="9"/>
  <c r="D25" i="9"/>
  <c r="D24" i="9"/>
  <c r="D23" i="9"/>
  <c r="D22" i="9"/>
  <c r="D21" i="9"/>
  <c r="D20" i="9"/>
  <c r="D19" i="9"/>
  <c r="D18" i="9"/>
  <c r="D17" i="9"/>
  <c r="D16" i="9"/>
  <c r="R28" i="9"/>
  <c r="N28" i="9"/>
  <c r="K28" i="9"/>
  <c r="J28" i="9"/>
  <c r="I28" i="9"/>
  <c r="H28" i="9"/>
  <c r="G28" i="9"/>
  <c r="PY28" i="9" s="1"/>
  <c r="PZ28" i="9" s="1"/>
  <c r="R27" i="9"/>
  <c r="N27" i="9"/>
  <c r="K27" i="9"/>
  <c r="J27" i="9"/>
  <c r="I27" i="9"/>
  <c r="H27" i="9"/>
  <c r="G27" i="9"/>
  <c r="RT27" i="9" s="1"/>
  <c r="R26" i="9"/>
  <c r="N26" i="9"/>
  <c r="K26" i="9"/>
  <c r="J26" i="9"/>
  <c r="I26" i="9"/>
  <c r="H26" i="9"/>
  <c r="G26" i="9"/>
  <c r="MI25" i="9"/>
  <c r="IS25" i="9"/>
  <c r="BM25" i="9"/>
  <c r="R25" i="9"/>
  <c r="N25" i="9"/>
  <c r="K25" i="9"/>
  <c r="J25" i="9"/>
  <c r="I25" i="9"/>
  <c r="H25" i="9"/>
  <c r="G25" i="9"/>
  <c r="KN25" i="9" s="1"/>
  <c r="R24" i="9"/>
  <c r="N24" i="9"/>
  <c r="K24" i="9"/>
  <c r="J24" i="9"/>
  <c r="I24" i="9"/>
  <c r="H24" i="9"/>
  <c r="G24" i="9"/>
  <c r="KN24" i="9" s="1"/>
  <c r="R23" i="9"/>
  <c r="N23" i="9"/>
  <c r="K23" i="9"/>
  <c r="J23" i="9"/>
  <c r="I23" i="9"/>
  <c r="H23" i="9"/>
  <c r="G23" i="9"/>
  <c r="IS23" i="9" s="1"/>
  <c r="R22" i="9"/>
  <c r="N22" i="9"/>
  <c r="K22" i="9"/>
  <c r="J22" i="9"/>
  <c r="I22" i="9"/>
  <c r="H22" i="9"/>
  <c r="G22" i="9"/>
  <c r="OD22" i="9" s="1"/>
  <c r="R21" i="9"/>
  <c r="N21" i="9"/>
  <c r="K21" i="9"/>
  <c r="J21" i="9"/>
  <c r="I21" i="9"/>
  <c r="H21" i="9"/>
  <c r="G21" i="9"/>
  <c r="MI21" i="9" s="1"/>
  <c r="KN20" i="9"/>
  <c r="R20" i="9"/>
  <c r="N20" i="9"/>
  <c r="M20" i="9"/>
  <c r="K20" i="9"/>
  <c r="J20" i="9"/>
  <c r="I20" i="9"/>
  <c r="H20" i="9"/>
  <c r="S20" i="9" s="1"/>
  <c r="V20" i="9" s="1"/>
  <c r="G20" i="9"/>
  <c r="IS20" i="9" s="1"/>
  <c r="R19" i="9"/>
  <c r="K19" i="9"/>
  <c r="J19" i="9"/>
  <c r="I19" i="9"/>
  <c r="H19" i="9"/>
  <c r="S19" i="9" s="1"/>
  <c r="X19" i="9" s="1"/>
  <c r="G19" i="9"/>
  <c r="OD19" i="9" s="1"/>
  <c r="R18" i="9"/>
  <c r="K18" i="9"/>
  <c r="J18" i="9"/>
  <c r="I18" i="9"/>
  <c r="H18" i="9"/>
  <c r="G18" i="9"/>
  <c r="PY18" i="9" s="1"/>
  <c r="R17" i="9"/>
  <c r="K17" i="9"/>
  <c r="J17" i="9"/>
  <c r="I17" i="9"/>
  <c r="H17" i="9"/>
  <c r="G17" i="9"/>
  <c r="IS16" i="9"/>
  <c r="R16" i="9"/>
  <c r="K16" i="9"/>
  <c r="J16" i="9"/>
  <c r="I16" i="9"/>
  <c r="H16" i="9"/>
  <c r="G16" i="9"/>
  <c r="MI16" i="9" s="1"/>
  <c r="KO24" i="9" l="1"/>
  <c r="MJ21" i="9"/>
  <c r="RT22" i="9"/>
  <c r="RU22" i="9" s="1"/>
  <c r="GX19" i="9"/>
  <c r="GY19" i="9" s="1"/>
  <c r="BM24" i="9"/>
  <c r="BN24" i="9" s="1"/>
  <c r="S21" i="9"/>
  <c r="Y21" i="9" s="1"/>
  <c r="S18" i="9"/>
  <c r="Y18" i="9" s="1"/>
  <c r="IS24" i="9"/>
  <c r="OE19" i="9"/>
  <c r="KN22" i="9"/>
  <c r="KO22" i="9" s="1"/>
  <c r="KT22" i="9" s="1"/>
  <c r="S25" i="9"/>
  <c r="DH28" i="9"/>
  <c r="DI28" i="9" s="1"/>
  <c r="MI22" i="9"/>
  <c r="MJ22" i="9" s="1"/>
  <c r="DH20" i="9"/>
  <c r="GX23" i="9"/>
  <c r="GY23" i="9" s="1"/>
  <c r="S26" i="9"/>
  <c r="Y26" i="9" s="1"/>
  <c r="S24" i="9"/>
  <c r="Y24" i="9" s="1"/>
  <c r="RU27" i="9"/>
  <c r="S27" i="9"/>
  <c r="T27" i="9" s="1"/>
  <c r="KN16" i="9"/>
  <c r="KO16" i="9" s="1"/>
  <c r="KU16" i="9" s="1"/>
  <c r="KN18" i="9"/>
  <c r="KO18" i="9" s="1"/>
  <c r="KS18" i="9" s="1"/>
  <c r="KN19" i="9"/>
  <c r="GX20" i="9"/>
  <c r="GY20" i="9" s="1"/>
  <c r="OE22" i="9"/>
  <c r="OI22" i="9" s="1"/>
  <c r="S22" i="9"/>
  <c r="V22" i="9" s="1"/>
  <c r="MI28" i="9"/>
  <c r="MJ28" i="9" s="1"/>
  <c r="ML28" i="9" s="1"/>
  <c r="MI19" i="9"/>
  <c r="MJ19" i="9" s="1"/>
  <c r="MM19" i="9" s="1"/>
  <c r="MJ25" i="9"/>
  <c r="IT16" i="9"/>
  <c r="IX16" i="9" s="1"/>
  <c r="RT19" i="9"/>
  <c r="RU19" i="9" s="1"/>
  <c r="RV19" i="9" s="1"/>
  <c r="MI20" i="9"/>
  <c r="MJ20" i="9" s="1"/>
  <c r="MK20" i="9" s="1"/>
  <c r="GX22" i="9"/>
  <c r="GY22" i="9" s="1"/>
  <c r="HB22" i="9" s="1"/>
  <c r="MI24" i="9"/>
  <c r="MJ24" i="9" s="1"/>
  <c r="MK24" i="9" s="1"/>
  <c r="KO25" i="9"/>
  <c r="KS25" i="9" s="1"/>
  <c r="PY25" i="9"/>
  <c r="PZ25" i="9" s="1"/>
  <c r="QA25" i="9" s="1"/>
  <c r="S17" i="9"/>
  <c r="T17" i="9" s="1"/>
  <c r="IT20" i="9"/>
  <c r="IV20" i="9" s="1"/>
  <c r="GX21" i="9"/>
  <c r="GY21" i="9" s="1"/>
  <c r="HB21" i="9" s="1"/>
  <c r="PY24" i="9"/>
  <c r="PZ24" i="9" s="1"/>
  <c r="QA24" i="9" s="1"/>
  <c r="IT24" i="9"/>
  <c r="IZ24" i="9" s="1"/>
  <c r="BN25" i="9"/>
  <c r="BS25" i="9" s="1"/>
  <c r="MJ16" i="9"/>
  <c r="MM16" i="9" s="1"/>
  <c r="S16" i="9"/>
  <c r="U16" i="9" s="1"/>
  <c r="BM18" i="9"/>
  <c r="BN18" i="9" s="1"/>
  <c r="BP18" i="9" s="1"/>
  <c r="DH19" i="9"/>
  <c r="OD21" i="9"/>
  <c r="OE21" i="9" s="1"/>
  <c r="OH21" i="9" s="1"/>
  <c r="IT25" i="9"/>
  <c r="IY25" i="9" s="1"/>
  <c r="S28" i="9"/>
  <c r="V28" i="9" s="1"/>
  <c r="Y17" i="9"/>
  <c r="W17" i="9"/>
  <c r="V17" i="9"/>
  <c r="MN16" i="9"/>
  <c r="IU16" i="9"/>
  <c r="IU20" i="9"/>
  <c r="GX16" i="9"/>
  <c r="GY16" i="9" s="1"/>
  <c r="Y19" i="9"/>
  <c r="W19" i="9"/>
  <c r="U19" i="9"/>
  <c r="V19" i="9"/>
  <c r="T19" i="9"/>
  <c r="Y20" i="9"/>
  <c r="W20" i="9"/>
  <c r="U20" i="9"/>
  <c r="T20" i="9"/>
  <c r="X20" i="9"/>
  <c r="KQ16" i="9"/>
  <c r="PY17" i="9"/>
  <c r="PZ17" i="9" s="1"/>
  <c r="RT17" i="9"/>
  <c r="RU17" i="9" s="1"/>
  <c r="IS17" i="9"/>
  <c r="IT17" i="9" s="1"/>
  <c r="MI17" i="9"/>
  <c r="MJ17" i="9" s="1"/>
  <c r="FC17" i="9"/>
  <c r="FD17" i="9" s="1"/>
  <c r="OK19" i="9"/>
  <c r="OI19" i="9"/>
  <c r="OG19" i="9"/>
  <c r="OJ19" i="9"/>
  <c r="OH19" i="9"/>
  <c r="OF19" i="9"/>
  <c r="DH16" i="9"/>
  <c r="DI16" i="9" s="1"/>
  <c r="KR16" i="9"/>
  <c r="RT16" i="9"/>
  <c r="RU16" i="9" s="1"/>
  <c r="DH17" i="9"/>
  <c r="DI17" i="9" s="1"/>
  <c r="GX17" i="9"/>
  <c r="GY17" i="9" s="1"/>
  <c r="RY19" i="9"/>
  <c r="RZ19" i="9"/>
  <c r="RX19" i="9"/>
  <c r="RW19" i="9"/>
  <c r="FC16" i="9"/>
  <c r="FD16" i="9" s="1"/>
  <c r="BM16" i="9"/>
  <c r="BN16" i="9" s="1"/>
  <c r="PY16" i="9"/>
  <c r="PZ16" i="9" s="1"/>
  <c r="BM17" i="9"/>
  <c r="BN17" i="9" s="1"/>
  <c r="BT18" i="9"/>
  <c r="BS18" i="9"/>
  <c r="OD16" i="9"/>
  <c r="OE16" i="9" s="1"/>
  <c r="T18" i="9"/>
  <c r="KN17" i="9"/>
  <c r="KO17" i="9" s="1"/>
  <c r="OD17" i="9"/>
  <c r="OE17" i="9" s="1"/>
  <c r="MI18" i="9"/>
  <c r="MJ18" i="9" s="1"/>
  <c r="KO19" i="9"/>
  <c r="IS18" i="9"/>
  <c r="IT18" i="9" s="1"/>
  <c r="KO20" i="9"/>
  <c r="OJ21" i="9"/>
  <c r="OI21" i="9"/>
  <c r="OF21" i="9"/>
  <c r="GX18" i="9"/>
  <c r="GY18" i="9" s="1"/>
  <c r="DI19" i="9"/>
  <c r="PZ18" i="9"/>
  <c r="FC18" i="9"/>
  <c r="FD18" i="9" s="1"/>
  <c r="DI20" i="9"/>
  <c r="MO21" i="9"/>
  <c r="MN21" i="9"/>
  <c r="MM21" i="9"/>
  <c r="MK21" i="9"/>
  <c r="MP21" i="9"/>
  <c r="ML21" i="9"/>
  <c r="DH18" i="9"/>
  <c r="DI18" i="9" s="1"/>
  <c r="OD18" i="9"/>
  <c r="OE18" i="9" s="1"/>
  <c r="RT18" i="9"/>
  <c r="RU18" i="9" s="1"/>
  <c r="IS19" i="9"/>
  <c r="IT19" i="9" s="1"/>
  <c r="HC21" i="9"/>
  <c r="HA21" i="9"/>
  <c r="GZ21" i="9"/>
  <c r="HE21" i="9"/>
  <c r="FC19" i="9"/>
  <c r="FD19" i="9" s="1"/>
  <c r="PY20" i="9"/>
  <c r="PZ20" i="9" s="1"/>
  <c r="RT20" i="9"/>
  <c r="RU20" i="9" s="1"/>
  <c r="FC20" i="9"/>
  <c r="FD20" i="9" s="1"/>
  <c r="IT23" i="9"/>
  <c r="KR22" i="9"/>
  <c r="BM19" i="9"/>
  <c r="BN19" i="9" s="1"/>
  <c r="PY19" i="9"/>
  <c r="PZ19" i="9" s="1"/>
  <c r="BM20" i="9"/>
  <c r="BN20" i="9" s="1"/>
  <c r="OD20" i="9"/>
  <c r="OE20" i="9" s="1"/>
  <c r="HA22" i="9"/>
  <c r="Y22" i="9"/>
  <c r="X22" i="9"/>
  <c r="W22" i="9"/>
  <c r="U22" i="9"/>
  <c r="T22" i="9"/>
  <c r="KN21" i="9"/>
  <c r="KO21" i="9" s="1"/>
  <c r="IS21" i="9"/>
  <c r="IT21" i="9" s="1"/>
  <c r="IS22" i="9"/>
  <c r="IT22" i="9" s="1"/>
  <c r="PY22" i="9"/>
  <c r="PZ22" i="9" s="1"/>
  <c r="OD23" i="9"/>
  <c r="OE23" i="9" s="1"/>
  <c r="RT23" i="9"/>
  <c r="RU23" i="9" s="1"/>
  <c r="PY23" i="9"/>
  <c r="PZ23" i="9" s="1"/>
  <c r="DH23" i="9"/>
  <c r="DI23" i="9" s="1"/>
  <c r="KN23" i="9"/>
  <c r="KO23" i="9" s="1"/>
  <c r="MP25" i="9"/>
  <c r="MN25" i="9"/>
  <c r="MM25" i="9"/>
  <c r="ML25" i="9"/>
  <c r="MK25" i="9"/>
  <c r="MO25" i="9"/>
  <c r="BP25" i="9"/>
  <c r="BT25" i="9"/>
  <c r="FC21" i="9"/>
  <c r="FD21" i="9" s="1"/>
  <c r="FC22" i="9"/>
  <c r="FD22" i="9" s="1"/>
  <c r="BM23" i="9"/>
  <c r="BN23" i="9" s="1"/>
  <c r="FC23" i="9"/>
  <c r="FD23" i="9" s="1"/>
  <c r="IZ25" i="9"/>
  <c r="DH21" i="9"/>
  <c r="DI21" i="9" s="1"/>
  <c r="RT21" i="9"/>
  <c r="RU21" i="9" s="1"/>
  <c r="DH22" i="9"/>
  <c r="DI22" i="9" s="1"/>
  <c r="MI23" i="9"/>
  <c r="MJ23" i="9" s="1"/>
  <c r="BM21" i="9"/>
  <c r="BN21" i="9" s="1"/>
  <c r="PY21" i="9"/>
  <c r="PZ21" i="9" s="1"/>
  <c r="BM22" i="9"/>
  <c r="BN22" i="9" s="1"/>
  <c r="T25" i="9"/>
  <c r="X25" i="9"/>
  <c r="W25" i="9"/>
  <c r="V25" i="9"/>
  <c r="U25" i="9"/>
  <c r="Y25" i="9"/>
  <c r="S23" i="9"/>
  <c r="KT24" i="9"/>
  <c r="KR24" i="9"/>
  <c r="KQ24" i="9"/>
  <c r="KP24" i="9"/>
  <c r="KS24" i="9"/>
  <c r="KU24" i="9"/>
  <c r="KT25" i="9"/>
  <c r="KR25" i="9"/>
  <c r="KQ25" i="9"/>
  <c r="KP25" i="9"/>
  <c r="QB24" i="9"/>
  <c r="QF24" i="9"/>
  <c r="QE24" i="9"/>
  <c r="T24" i="9"/>
  <c r="W24" i="9"/>
  <c r="V24" i="9"/>
  <c r="QC24" i="9"/>
  <c r="KU25" i="9"/>
  <c r="GX24" i="9"/>
  <c r="GY24" i="9" s="1"/>
  <c r="GX25" i="9"/>
  <c r="GY25" i="9" s="1"/>
  <c r="DO28" i="9"/>
  <c r="DM28" i="9"/>
  <c r="DL28" i="9"/>
  <c r="DN28" i="9"/>
  <c r="DK28" i="9"/>
  <c r="DJ28" i="9"/>
  <c r="FC24" i="9"/>
  <c r="FD24" i="9" s="1"/>
  <c r="FC25" i="9"/>
  <c r="FD25" i="9" s="1"/>
  <c r="MI26" i="9"/>
  <c r="MJ26" i="9" s="1"/>
  <c r="OD26" i="9"/>
  <c r="OE26" i="9" s="1"/>
  <c r="RT26" i="9"/>
  <c r="RU26" i="9" s="1"/>
  <c r="BM26" i="9"/>
  <c r="BN26" i="9" s="1"/>
  <c r="DH26" i="9"/>
  <c r="DI26" i="9" s="1"/>
  <c r="KN26" i="9"/>
  <c r="KO26" i="9" s="1"/>
  <c r="FC26" i="9"/>
  <c r="FD26" i="9" s="1"/>
  <c r="GX26" i="9"/>
  <c r="GY26" i="9" s="1"/>
  <c r="PY26" i="9"/>
  <c r="PZ26" i="9" s="1"/>
  <c r="IS26" i="9"/>
  <c r="IT26" i="9" s="1"/>
  <c r="DH24" i="9"/>
  <c r="DI24" i="9" s="1"/>
  <c r="RT24" i="9"/>
  <c r="RU24" i="9" s="1"/>
  <c r="DH25" i="9"/>
  <c r="DI25" i="9" s="1"/>
  <c r="RT25" i="9"/>
  <c r="RU25" i="9" s="1"/>
  <c r="X26" i="9"/>
  <c r="SA27" i="9"/>
  <c r="RY27" i="9"/>
  <c r="RX27" i="9"/>
  <c r="RZ27" i="9"/>
  <c r="RW27" i="9"/>
  <c r="RV27" i="9"/>
  <c r="OD24" i="9"/>
  <c r="OE24" i="9" s="1"/>
  <c r="OD25" i="9"/>
  <c r="OE25" i="9" s="1"/>
  <c r="U26" i="9"/>
  <c r="W26" i="9"/>
  <c r="MI27" i="9"/>
  <c r="MJ27" i="9" s="1"/>
  <c r="T28" i="9"/>
  <c r="OD27" i="9"/>
  <c r="OE27" i="9" s="1"/>
  <c r="MN28" i="9"/>
  <c r="PY27" i="9"/>
  <c r="PZ27" i="9" s="1"/>
  <c r="GX27" i="9"/>
  <c r="GY27" i="9" s="1"/>
  <c r="BM27" i="9"/>
  <c r="BN27" i="9" s="1"/>
  <c r="DH27" i="9"/>
  <c r="DI27" i="9" s="1"/>
  <c r="IS27" i="9"/>
  <c r="IT27" i="9" s="1"/>
  <c r="KN27" i="9"/>
  <c r="KO27" i="9" s="1"/>
  <c r="FC27" i="9"/>
  <c r="FD27" i="9" s="1"/>
  <c r="QF28" i="9"/>
  <c r="QD28" i="9"/>
  <c r="QC28" i="9"/>
  <c r="QB28" i="9"/>
  <c r="QE28" i="9"/>
  <c r="QA28" i="9"/>
  <c r="OD28" i="9"/>
  <c r="OE28" i="9" s="1"/>
  <c r="RT28" i="9"/>
  <c r="RU28" i="9" s="1"/>
  <c r="GX28" i="9"/>
  <c r="GY28" i="9" s="1"/>
  <c r="IS28" i="9"/>
  <c r="IT28" i="9" s="1"/>
  <c r="KN28" i="9"/>
  <c r="KO28" i="9" s="1"/>
  <c r="FC28" i="9"/>
  <c r="FD28" i="9" s="1"/>
  <c r="BM28" i="9"/>
  <c r="BN28" i="9" s="1"/>
  <c r="I38" i="4"/>
  <c r="I39" i="4"/>
  <c r="I40" i="4"/>
  <c r="M21" i="9" s="1"/>
  <c r="I41" i="4"/>
  <c r="I31" i="4"/>
  <c r="M23" i="9" s="1"/>
  <c r="I30" i="4"/>
  <c r="I29" i="4"/>
  <c r="I28" i="4"/>
  <c r="M25" i="9" s="1"/>
  <c r="I27" i="4"/>
  <c r="I26" i="4"/>
  <c r="I25" i="4"/>
  <c r="M24" i="9" s="1"/>
  <c r="I24" i="4"/>
  <c r="I23" i="4"/>
  <c r="I22" i="4"/>
  <c r="I21" i="4"/>
  <c r="I20" i="4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6" i="3"/>
  <c r="D19" i="3"/>
  <c r="TP19" i="3" s="1"/>
  <c r="D27" i="3"/>
  <c r="TP27" i="3" s="1"/>
  <c r="D28" i="3"/>
  <c r="TO28" i="3" s="1"/>
  <c r="D29" i="3"/>
  <c r="TR29" i="3" s="1"/>
  <c r="D30" i="3"/>
  <c r="TO30" i="3" s="1"/>
  <c r="D20" i="3"/>
  <c r="D17" i="3"/>
  <c r="TS17" i="3" s="1"/>
  <c r="D18" i="3"/>
  <c r="D21" i="3"/>
  <c r="TR21" i="3" s="1"/>
  <c r="D22" i="3"/>
  <c r="TO22" i="3" s="1"/>
  <c r="D23" i="3"/>
  <c r="TT23" i="3" s="1"/>
  <c r="D24" i="3"/>
  <c r="TQ24" i="3" s="1"/>
  <c r="D25" i="3"/>
  <c r="TO25" i="3" s="1"/>
  <c r="D26" i="3"/>
  <c r="TS26" i="3" s="1"/>
  <c r="BO24" i="9" l="1"/>
  <c r="BP24" i="9"/>
  <c r="BT24" i="9"/>
  <c r="BS24" i="9"/>
  <c r="BR24" i="9"/>
  <c r="BQ24" i="9"/>
  <c r="RZ22" i="9"/>
  <c r="RY22" i="9"/>
  <c r="RV22" i="9"/>
  <c r="RX22" i="9"/>
  <c r="RW22" i="9"/>
  <c r="SA22" i="9"/>
  <c r="IZ16" i="9"/>
  <c r="KS16" i="9"/>
  <c r="W16" i="9"/>
  <c r="QF25" i="9"/>
  <c r="MO24" i="9"/>
  <c r="KU22" i="9"/>
  <c r="V18" i="9"/>
  <c r="TR28" i="3"/>
  <c r="MM24" i="9"/>
  <c r="KQ22" i="9"/>
  <c r="W18" i="9"/>
  <c r="TQ29" i="3"/>
  <c r="KP22" i="9"/>
  <c r="V21" i="9"/>
  <c r="X18" i="9"/>
  <c r="ML20" i="9"/>
  <c r="KS22" i="9"/>
  <c r="U18" i="9"/>
  <c r="T21" i="9"/>
  <c r="MN20" i="9"/>
  <c r="U21" i="9"/>
  <c r="MM20" i="9"/>
  <c r="T26" i="9"/>
  <c r="BO25" i="9"/>
  <c r="W21" i="9"/>
  <c r="KT16" i="9"/>
  <c r="SA19" i="9"/>
  <c r="MO20" i="9"/>
  <c r="V26" i="9"/>
  <c r="X24" i="9"/>
  <c r="BQ25" i="9"/>
  <c r="X21" i="9"/>
  <c r="BO18" i="9"/>
  <c r="MP20" i="9"/>
  <c r="BR25" i="9"/>
  <c r="HD22" i="9"/>
  <c r="BQ18" i="9"/>
  <c r="KP16" i="9"/>
  <c r="QD24" i="9"/>
  <c r="GZ22" i="9"/>
  <c r="HD21" i="9"/>
  <c r="BR18" i="9"/>
  <c r="MO22" i="9"/>
  <c r="MN22" i="9"/>
  <c r="MP22" i="9"/>
  <c r="U28" i="9"/>
  <c r="MO16" i="9"/>
  <c r="W27" i="9"/>
  <c r="U27" i="9"/>
  <c r="W28" i="9"/>
  <c r="MP16" i="9"/>
  <c r="X28" i="9"/>
  <c r="OK22" i="9"/>
  <c r="MK16" i="9"/>
  <c r="Y28" i="9"/>
  <c r="OF22" i="9"/>
  <c r="X16" i="9"/>
  <c r="X27" i="9"/>
  <c r="OJ22" i="9"/>
  <c r="Y16" i="9"/>
  <c r="V27" i="9"/>
  <c r="Y27" i="9"/>
  <c r="OG22" i="9"/>
  <c r="ML16" i="9"/>
  <c r="U24" i="9"/>
  <c r="OH22" i="9"/>
  <c r="KT18" i="9"/>
  <c r="MO19" i="9"/>
  <c r="IY20" i="9"/>
  <c r="MP28" i="9"/>
  <c r="QB25" i="9"/>
  <c r="ML24" i="9"/>
  <c r="HE22" i="9"/>
  <c r="MM22" i="9"/>
  <c r="OG21" i="9"/>
  <c r="MP19" i="9"/>
  <c r="IZ20" i="9"/>
  <c r="IY16" i="9"/>
  <c r="T16" i="9"/>
  <c r="U17" i="9"/>
  <c r="IW24" i="9"/>
  <c r="IY24" i="9"/>
  <c r="KU18" i="9"/>
  <c r="MM28" i="9"/>
  <c r="MP24" i="9"/>
  <c r="IW25" i="9"/>
  <c r="HC22" i="9"/>
  <c r="MK22" i="9"/>
  <c r="OK21" i="9"/>
  <c r="ML19" i="9"/>
  <c r="KP18" i="9"/>
  <c r="IX20" i="9"/>
  <c r="V16" i="9"/>
  <c r="X17" i="9"/>
  <c r="MN24" i="9"/>
  <c r="IW20" i="9"/>
  <c r="MO28" i="9"/>
  <c r="IU24" i="9"/>
  <c r="QC25" i="9"/>
  <c r="IU25" i="9"/>
  <c r="ML22" i="9"/>
  <c r="MN19" i="9"/>
  <c r="KQ18" i="9"/>
  <c r="IV16" i="9"/>
  <c r="MK28" i="9"/>
  <c r="IV24" i="9"/>
  <c r="QD25" i="9"/>
  <c r="IV25" i="9"/>
  <c r="MK19" i="9"/>
  <c r="KR18" i="9"/>
  <c r="IW16" i="9"/>
  <c r="IX24" i="9"/>
  <c r="QE25" i="9"/>
  <c r="IX25" i="9"/>
  <c r="W23" i="9"/>
  <c r="V23" i="9"/>
  <c r="X23" i="9"/>
  <c r="U23" i="9"/>
  <c r="T23" i="9"/>
  <c r="Y23" i="9"/>
  <c r="RV28" i="9"/>
  <c r="RZ28" i="9"/>
  <c r="RY28" i="9"/>
  <c r="RX28" i="9"/>
  <c r="SA28" i="9"/>
  <c r="RW28" i="9"/>
  <c r="BO27" i="9"/>
  <c r="BT27" i="9"/>
  <c r="BS27" i="9"/>
  <c r="BR27" i="9"/>
  <c r="BQ27" i="9"/>
  <c r="BP27" i="9"/>
  <c r="OF24" i="9"/>
  <c r="OJ24" i="9"/>
  <c r="OI24" i="9"/>
  <c r="OH24" i="9"/>
  <c r="OG24" i="9"/>
  <c r="OK24" i="9"/>
  <c r="DJ26" i="9"/>
  <c r="DN26" i="9"/>
  <c r="DM26" i="9"/>
  <c r="DL26" i="9"/>
  <c r="DO26" i="9"/>
  <c r="DK26" i="9"/>
  <c r="FH24" i="9"/>
  <c r="FF24" i="9"/>
  <c r="FJ24" i="9"/>
  <c r="FG24" i="9"/>
  <c r="FE24" i="9"/>
  <c r="FI24" i="9"/>
  <c r="IY22" i="9"/>
  <c r="IW22" i="9"/>
  <c r="IV22" i="9"/>
  <c r="IU22" i="9"/>
  <c r="IZ22" i="9"/>
  <c r="IX22" i="9"/>
  <c r="KU21" i="9"/>
  <c r="KS21" i="9"/>
  <c r="KR21" i="9"/>
  <c r="KQ21" i="9"/>
  <c r="KP21" i="9"/>
  <c r="KT21" i="9"/>
  <c r="BS20" i="9"/>
  <c r="BQ20" i="9"/>
  <c r="BP20" i="9"/>
  <c r="BO20" i="9"/>
  <c r="BT20" i="9"/>
  <c r="BR20" i="9"/>
  <c r="IY23" i="9"/>
  <c r="IW23" i="9"/>
  <c r="IV23" i="9"/>
  <c r="IZ23" i="9"/>
  <c r="IX23" i="9"/>
  <c r="IU23" i="9"/>
  <c r="IX19" i="9"/>
  <c r="IW19" i="9"/>
  <c r="IU19" i="9"/>
  <c r="IZ19" i="9"/>
  <c r="IY19" i="9"/>
  <c r="IV19" i="9"/>
  <c r="HB20" i="9"/>
  <c r="HA20" i="9"/>
  <c r="HE20" i="9"/>
  <c r="HD20" i="9"/>
  <c r="HC20" i="9"/>
  <c r="GZ20" i="9"/>
  <c r="QF17" i="9"/>
  <c r="QE17" i="9"/>
  <c r="QD17" i="9"/>
  <c r="QC17" i="9"/>
  <c r="QB17" i="9"/>
  <c r="QA17" i="9"/>
  <c r="BT28" i="9"/>
  <c r="BS28" i="9"/>
  <c r="BQ28" i="9"/>
  <c r="BP28" i="9"/>
  <c r="BR28" i="9"/>
  <c r="BO28" i="9"/>
  <c r="OJ28" i="9"/>
  <c r="OH28" i="9"/>
  <c r="OG28" i="9"/>
  <c r="OF28" i="9"/>
  <c r="OI28" i="9"/>
  <c r="OK28" i="9"/>
  <c r="FG27" i="9"/>
  <c r="FF27" i="9"/>
  <c r="FE27" i="9"/>
  <c r="FJ27" i="9"/>
  <c r="FI27" i="9"/>
  <c r="FH27" i="9"/>
  <c r="HA27" i="9"/>
  <c r="HE27" i="9"/>
  <c r="HD27" i="9"/>
  <c r="HC27" i="9"/>
  <c r="HB27" i="9"/>
  <c r="GZ27" i="9"/>
  <c r="RX24" i="9"/>
  <c r="RV24" i="9"/>
  <c r="SA24" i="9"/>
  <c r="RZ24" i="9"/>
  <c r="RY24" i="9"/>
  <c r="RW24" i="9"/>
  <c r="BT26" i="9"/>
  <c r="BR26" i="9"/>
  <c r="BP26" i="9"/>
  <c r="BQ26" i="9"/>
  <c r="BO26" i="9"/>
  <c r="BS26" i="9"/>
  <c r="MN23" i="9"/>
  <c r="MM23" i="9"/>
  <c r="ML23" i="9"/>
  <c r="MP23" i="9"/>
  <c r="MO23" i="9"/>
  <c r="MK23" i="9"/>
  <c r="IY21" i="9"/>
  <c r="IW21" i="9"/>
  <c r="IV21" i="9"/>
  <c r="IU21" i="9"/>
  <c r="IZ21" i="9"/>
  <c r="IX21" i="9"/>
  <c r="QE19" i="9"/>
  <c r="QC19" i="9"/>
  <c r="QF19" i="9"/>
  <c r="QD19" i="9"/>
  <c r="QB19" i="9"/>
  <c r="QA19" i="9"/>
  <c r="FF20" i="9"/>
  <c r="FE20" i="9"/>
  <c r="FI20" i="9"/>
  <c r="FH20" i="9"/>
  <c r="FG20" i="9"/>
  <c r="FJ20" i="9"/>
  <c r="DJ19" i="9"/>
  <c r="DO19" i="9"/>
  <c r="DM19" i="9"/>
  <c r="DN19" i="9"/>
  <c r="DL19" i="9"/>
  <c r="DK19" i="9"/>
  <c r="BP16" i="9"/>
  <c r="BO16" i="9"/>
  <c r="BT16" i="9"/>
  <c r="BS16" i="9"/>
  <c r="BQ16" i="9"/>
  <c r="BR16" i="9"/>
  <c r="DL16" i="9"/>
  <c r="DK16" i="9"/>
  <c r="DJ16" i="9"/>
  <c r="DO16" i="9"/>
  <c r="DM16" i="9"/>
  <c r="DN16" i="9"/>
  <c r="DK27" i="9"/>
  <c r="DJ27" i="9"/>
  <c r="DO27" i="9"/>
  <c r="DN27" i="9"/>
  <c r="DM27" i="9"/>
  <c r="DL27" i="9"/>
  <c r="DL25" i="9"/>
  <c r="DJ25" i="9"/>
  <c r="DO25" i="9"/>
  <c r="DN25" i="9"/>
  <c r="DM25" i="9"/>
  <c r="DK25" i="9"/>
  <c r="QD22" i="9"/>
  <c r="QC22" i="9"/>
  <c r="QF22" i="9"/>
  <c r="QE22" i="9"/>
  <c r="QB22" i="9"/>
  <c r="QA22" i="9"/>
  <c r="QE27" i="9"/>
  <c r="QC27" i="9"/>
  <c r="QB27" i="9"/>
  <c r="QF27" i="9"/>
  <c r="QD27" i="9"/>
  <c r="QA27" i="9"/>
  <c r="DL24" i="9"/>
  <c r="DJ24" i="9"/>
  <c r="DO24" i="9"/>
  <c r="DN24" i="9"/>
  <c r="DM24" i="9"/>
  <c r="DK24" i="9"/>
  <c r="RW26" i="9"/>
  <c r="RV26" i="9"/>
  <c r="RY26" i="9"/>
  <c r="RX26" i="9"/>
  <c r="SA26" i="9"/>
  <c r="RZ26" i="9"/>
  <c r="DK22" i="9"/>
  <c r="DO22" i="9"/>
  <c r="DM22" i="9"/>
  <c r="DL22" i="9"/>
  <c r="DJ22" i="9"/>
  <c r="DN22" i="9"/>
  <c r="FG23" i="9"/>
  <c r="FE23" i="9"/>
  <c r="FI23" i="9"/>
  <c r="FJ23" i="9"/>
  <c r="FH23" i="9"/>
  <c r="FF23" i="9"/>
  <c r="KU23" i="9"/>
  <c r="KS23" i="9"/>
  <c r="KR23" i="9"/>
  <c r="KT23" i="9"/>
  <c r="KQ23" i="9"/>
  <c r="KP23" i="9"/>
  <c r="BS19" i="9"/>
  <c r="BQ19" i="9"/>
  <c r="BR19" i="9"/>
  <c r="BP19" i="9"/>
  <c r="BO19" i="9"/>
  <c r="BT19" i="9"/>
  <c r="RW20" i="9"/>
  <c r="SA20" i="9"/>
  <c r="RY20" i="9"/>
  <c r="RX20" i="9"/>
  <c r="RZ20" i="9"/>
  <c r="RV20" i="9"/>
  <c r="RV18" i="9"/>
  <c r="SA18" i="9"/>
  <c r="RY18" i="9"/>
  <c r="RZ18" i="9"/>
  <c r="RX18" i="9"/>
  <c r="RW18" i="9"/>
  <c r="HA18" i="9"/>
  <c r="GZ18" i="9"/>
  <c r="HE18" i="9"/>
  <c r="HD18" i="9"/>
  <c r="HC18" i="9"/>
  <c r="HB18" i="9"/>
  <c r="MO18" i="9"/>
  <c r="MN18" i="9"/>
  <c r="MM18" i="9"/>
  <c r="ML18" i="9"/>
  <c r="MK18" i="9"/>
  <c r="MP18" i="9"/>
  <c r="FH16" i="9"/>
  <c r="FG16" i="9"/>
  <c r="FF16" i="9"/>
  <c r="FE16" i="9"/>
  <c r="FI16" i="9"/>
  <c r="FJ16" i="9"/>
  <c r="KU26" i="9"/>
  <c r="KQ26" i="9"/>
  <c r="KP26" i="9"/>
  <c r="KT26" i="9"/>
  <c r="KS26" i="9"/>
  <c r="KR26" i="9"/>
  <c r="IX26" i="9"/>
  <c r="IW26" i="9"/>
  <c r="IV26" i="9"/>
  <c r="IU26" i="9"/>
  <c r="IZ26" i="9"/>
  <c r="IY26" i="9"/>
  <c r="OF26" i="9"/>
  <c r="OK26" i="9"/>
  <c r="OJ26" i="9"/>
  <c r="OI26" i="9"/>
  <c r="OH26" i="9"/>
  <c r="OG26" i="9"/>
  <c r="HC23" i="9"/>
  <c r="HA23" i="9"/>
  <c r="GZ23" i="9"/>
  <c r="HB23" i="9"/>
  <c r="HD23" i="9"/>
  <c r="HE23" i="9"/>
  <c r="RW21" i="9"/>
  <c r="SA21" i="9"/>
  <c r="RY21" i="9"/>
  <c r="RX21" i="9"/>
  <c r="RZ21" i="9"/>
  <c r="RV21" i="9"/>
  <c r="BO23" i="9"/>
  <c r="BT23" i="9"/>
  <c r="BQ23" i="9"/>
  <c r="BS23" i="9"/>
  <c r="BR23" i="9"/>
  <c r="BP23" i="9"/>
  <c r="DK23" i="9"/>
  <c r="DO23" i="9"/>
  <c r="DN23" i="9"/>
  <c r="DJ23" i="9"/>
  <c r="DM23" i="9"/>
  <c r="DL23" i="9"/>
  <c r="QA20" i="9"/>
  <c r="QF20" i="9"/>
  <c r="QE20" i="9"/>
  <c r="QC20" i="9"/>
  <c r="QB20" i="9"/>
  <c r="QD20" i="9"/>
  <c r="OK18" i="9"/>
  <c r="OI18" i="9"/>
  <c r="OG18" i="9"/>
  <c r="OJ18" i="9"/>
  <c r="OH18" i="9"/>
  <c r="OF18" i="9"/>
  <c r="DJ20" i="9"/>
  <c r="DO20" i="9"/>
  <c r="DM20" i="9"/>
  <c r="DL20" i="9"/>
  <c r="DK20" i="9"/>
  <c r="DN20" i="9"/>
  <c r="HB19" i="9"/>
  <c r="HA19" i="9"/>
  <c r="HE19" i="9"/>
  <c r="HD19" i="9"/>
  <c r="HC19" i="9"/>
  <c r="GZ19" i="9"/>
  <c r="OK17" i="9"/>
  <c r="OJ17" i="9"/>
  <c r="OI17" i="9"/>
  <c r="OH17" i="9"/>
  <c r="OG17" i="9"/>
  <c r="OF17" i="9"/>
  <c r="HD16" i="9"/>
  <c r="HC16" i="9"/>
  <c r="HB16" i="9"/>
  <c r="HA16" i="9"/>
  <c r="GZ16" i="9"/>
  <c r="HE16" i="9"/>
  <c r="HB28" i="9"/>
  <c r="GZ28" i="9"/>
  <c r="HD28" i="9"/>
  <c r="HE28" i="9"/>
  <c r="HC28" i="9"/>
  <c r="HA28" i="9"/>
  <c r="QB16" i="9"/>
  <c r="QA16" i="9"/>
  <c r="QC16" i="9"/>
  <c r="QE16" i="9"/>
  <c r="QF16" i="9"/>
  <c r="QD16" i="9"/>
  <c r="FE28" i="9"/>
  <c r="FI28" i="9"/>
  <c r="FH28" i="9"/>
  <c r="FJ28" i="9"/>
  <c r="FG28" i="9"/>
  <c r="FF28" i="9"/>
  <c r="MO27" i="9"/>
  <c r="MM27" i="9"/>
  <c r="MK27" i="9"/>
  <c r="MP27" i="9"/>
  <c r="MN27" i="9"/>
  <c r="ML27" i="9"/>
  <c r="QA26" i="9"/>
  <c r="QF26" i="9"/>
  <c r="QE26" i="9"/>
  <c r="QD26" i="9"/>
  <c r="QC26" i="9"/>
  <c r="QB26" i="9"/>
  <c r="MK26" i="9"/>
  <c r="MP26" i="9"/>
  <c r="MO26" i="9"/>
  <c r="MN26" i="9"/>
  <c r="MM26" i="9"/>
  <c r="ML26" i="9"/>
  <c r="BO22" i="9"/>
  <c r="BT22" i="9"/>
  <c r="BS22" i="9"/>
  <c r="BQ22" i="9"/>
  <c r="BP22" i="9"/>
  <c r="BR22" i="9"/>
  <c r="DK21" i="9"/>
  <c r="DO21" i="9"/>
  <c r="DM21" i="9"/>
  <c r="DL21" i="9"/>
  <c r="DN21" i="9"/>
  <c r="DJ21" i="9"/>
  <c r="FG22" i="9"/>
  <c r="FE22" i="9"/>
  <c r="FI22" i="9"/>
  <c r="FH22" i="9"/>
  <c r="FJ22" i="9"/>
  <c r="FF22" i="9"/>
  <c r="QB23" i="9"/>
  <c r="QF23" i="9"/>
  <c r="QE23" i="9"/>
  <c r="QD23" i="9"/>
  <c r="QC23" i="9"/>
  <c r="QA23" i="9"/>
  <c r="FF19" i="9"/>
  <c r="FE19" i="9"/>
  <c r="FI19" i="9"/>
  <c r="FJ19" i="9"/>
  <c r="FH19" i="9"/>
  <c r="FG19" i="9"/>
  <c r="FE18" i="9"/>
  <c r="FJ18" i="9"/>
  <c r="FI18" i="9"/>
  <c r="FH18" i="9"/>
  <c r="FG18" i="9"/>
  <c r="FF18" i="9"/>
  <c r="IW18" i="9"/>
  <c r="IV18" i="9"/>
  <c r="IU18" i="9"/>
  <c r="IZ18" i="9"/>
  <c r="IY18" i="9"/>
  <c r="IX18" i="9"/>
  <c r="KS17" i="9"/>
  <c r="KR17" i="9"/>
  <c r="KQ17" i="9"/>
  <c r="KP17" i="9"/>
  <c r="KT17" i="9"/>
  <c r="KU17" i="9"/>
  <c r="GZ17" i="9"/>
  <c r="HE17" i="9"/>
  <c r="HD17" i="9"/>
  <c r="HC17" i="9"/>
  <c r="HB17" i="9"/>
  <c r="HA17" i="9"/>
  <c r="FI17" i="9"/>
  <c r="FH17" i="9"/>
  <c r="FG17" i="9"/>
  <c r="FJ17" i="9"/>
  <c r="FF17" i="9"/>
  <c r="FE17" i="9"/>
  <c r="OK20" i="9"/>
  <c r="OG20" i="9"/>
  <c r="OI20" i="9"/>
  <c r="OJ20" i="9"/>
  <c r="OH20" i="9"/>
  <c r="OF20" i="9"/>
  <c r="KT28" i="9"/>
  <c r="KR28" i="9"/>
  <c r="KP28" i="9"/>
  <c r="KQ28" i="9"/>
  <c r="KU28" i="9"/>
  <c r="KS28" i="9"/>
  <c r="KS27" i="9"/>
  <c r="KQ27" i="9"/>
  <c r="KU27" i="9"/>
  <c r="KT27" i="9"/>
  <c r="KR27" i="9"/>
  <c r="KP27" i="9"/>
  <c r="OK27" i="9"/>
  <c r="OI27" i="9"/>
  <c r="OG27" i="9"/>
  <c r="OF27" i="9"/>
  <c r="OJ27" i="9"/>
  <c r="OH27" i="9"/>
  <c r="HB26" i="9"/>
  <c r="HA26" i="9"/>
  <c r="GZ26" i="9"/>
  <c r="HE26" i="9"/>
  <c r="HD26" i="9"/>
  <c r="HC26" i="9"/>
  <c r="HD25" i="9"/>
  <c r="HB25" i="9"/>
  <c r="GZ25" i="9"/>
  <c r="HE25" i="9"/>
  <c r="HA25" i="9"/>
  <c r="HC25" i="9"/>
  <c r="QA21" i="9"/>
  <c r="QF21" i="9"/>
  <c r="QE21" i="9"/>
  <c r="QC21" i="9"/>
  <c r="QB21" i="9"/>
  <c r="QD21" i="9"/>
  <c r="FG21" i="9"/>
  <c r="FE21" i="9"/>
  <c r="FI21" i="9"/>
  <c r="FH21" i="9"/>
  <c r="FF21" i="9"/>
  <c r="FJ21" i="9"/>
  <c r="RX23" i="9"/>
  <c r="RV23" i="9"/>
  <c r="SA23" i="9"/>
  <c r="RZ23" i="9"/>
  <c r="RY23" i="9"/>
  <c r="RW23" i="9"/>
  <c r="QE18" i="9"/>
  <c r="QC18" i="9"/>
  <c r="QF18" i="9"/>
  <c r="QD18" i="9"/>
  <c r="QB18" i="9"/>
  <c r="QA18" i="9"/>
  <c r="KT20" i="9"/>
  <c r="KS20" i="9"/>
  <c r="KQ20" i="9"/>
  <c r="KU20" i="9"/>
  <c r="KR20" i="9"/>
  <c r="KP20" i="9"/>
  <c r="OF16" i="9"/>
  <c r="OG16" i="9"/>
  <c r="OK16" i="9"/>
  <c r="OJ16" i="9"/>
  <c r="OI16" i="9"/>
  <c r="OH16" i="9"/>
  <c r="BP17" i="9"/>
  <c r="BO17" i="9"/>
  <c r="BQ17" i="9"/>
  <c r="BT17" i="9"/>
  <c r="BS17" i="9"/>
  <c r="BR17" i="9"/>
  <c r="DL17" i="9"/>
  <c r="DK17" i="9"/>
  <c r="DJ17" i="9"/>
  <c r="DO17" i="9"/>
  <c r="DN17" i="9"/>
  <c r="DM17" i="9"/>
  <c r="MO17" i="9"/>
  <c r="MN17" i="9"/>
  <c r="MM17" i="9"/>
  <c r="ML17" i="9"/>
  <c r="MK17" i="9"/>
  <c r="MP17" i="9"/>
  <c r="RX16" i="9"/>
  <c r="RW16" i="9"/>
  <c r="RV16" i="9"/>
  <c r="RY16" i="9"/>
  <c r="SA16" i="9"/>
  <c r="RZ16" i="9"/>
  <c r="SA17" i="9"/>
  <c r="RZ17" i="9"/>
  <c r="RY17" i="9"/>
  <c r="RX17" i="9"/>
  <c r="RW17" i="9"/>
  <c r="RV17" i="9"/>
  <c r="IX28" i="9"/>
  <c r="IV28" i="9"/>
  <c r="IZ28" i="9"/>
  <c r="IY28" i="9"/>
  <c r="IW28" i="9"/>
  <c r="IU28" i="9"/>
  <c r="IW27" i="9"/>
  <c r="IU27" i="9"/>
  <c r="IZ27" i="9"/>
  <c r="IY27" i="9"/>
  <c r="IX27" i="9"/>
  <c r="IV27" i="9"/>
  <c r="OF25" i="9"/>
  <c r="OJ25" i="9"/>
  <c r="OI25" i="9"/>
  <c r="OH25" i="9"/>
  <c r="OG25" i="9"/>
  <c r="OK25" i="9"/>
  <c r="RX25" i="9"/>
  <c r="RW25" i="9"/>
  <c r="RV25" i="9"/>
  <c r="SA25" i="9"/>
  <c r="RZ25" i="9"/>
  <c r="RY25" i="9"/>
  <c r="FF26" i="9"/>
  <c r="FE26" i="9"/>
  <c r="FJ26" i="9"/>
  <c r="FI26" i="9"/>
  <c r="FH26" i="9"/>
  <c r="FG26" i="9"/>
  <c r="FH25" i="9"/>
  <c r="FF25" i="9"/>
  <c r="FJ25" i="9"/>
  <c r="FI25" i="9"/>
  <c r="FG25" i="9"/>
  <c r="FE25" i="9"/>
  <c r="HD24" i="9"/>
  <c r="HB24" i="9"/>
  <c r="GZ24" i="9"/>
  <c r="HC24" i="9"/>
  <c r="HE24" i="9"/>
  <c r="HA24" i="9"/>
  <c r="BO21" i="9"/>
  <c r="BT21" i="9"/>
  <c r="BS21" i="9"/>
  <c r="BQ21" i="9"/>
  <c r="BP21" i="9"/>
  <c r="BR21" i="9"/>
  <c r="OF23" i="9"/>
  <c r="OJ23" i="9"/>
  <c r="OI23" i="9"/>
  <c r="OH23" i="9"/>
  <c r="OG23" i="9"/>
  <c r="OK23" i="9"/>
  <c r="DO18" i="9"/>
  <c r="DN18" i="9"/>
  <c r="DM18" i="9"/>
  <c r="DL18" i="9"/>
  <c r="DK18" i="9"/>
  <c r="DJ18" i="9"/>
  <c r="KT19" i="9"/>
  <c r="KS19" i="9"/>
  <c r="KQ19" i="9"/>
  <c r="KU19" i="9"/>
  <c r="KR19" i="9"/>
  <c r="KP19" i="9"/>
  <c r="IW17" i="9"/>
  <c r="IV17" i="9"/>
  <c r="IU17" i="9"/>
  <c r="IZ17" i="9"/>
  <c r="IY17" i="9"/>
  <c r="IX17" i="9"/>
  <c r="TS21" i="3"/>
  <c r="TR27" i="3"/>
  <c r="TT30" i="3"/>
  <c r="TP29" i="3"/>
  <c r="TQ23" i="3"/>
  <c r="TO24" i="3"/>
  <c r="TT29" i="3"/>
  <c r="TO29" i="3"/>
  <c r="TP23" i="3"/>
  <c r="TR19" i="3"/>
  <c r="TT28" i="3"/>
  <c r="TQ28" i="3"/>
  <c r="TO23" i="3"/>
  <c r="TS25" i="3"/>
  <c r="TT27" i="3"/>
  <c r="TP28" i="3"/>
  <c r="TQ21" i="3"/>
  <c r="TS24" i="3"/>
  <c r="TT22" i="3"/>
  <c r="TO27" i="3"/>
  <c r="TP21" i="3"/>
  <c r="TS23" i="3"/>
  <c r="TT21" i="3"/>
  <c r="TQ26" i="3"/>
  <c r="TO21" i="3"/>
  <c r="TS22" i="3"/>
  <c r="TT19" i="3"/>
  <c r="TP24" i="3"/>
  <c r="TO19" i="3"/>
  <c r="TQ17" i="3"/>
  <c r="TR26" i="3"/>
  <c r="TP26" i="3"/>
  <c r="TO26" i="3"/>
  <c r="TR24" i="3"/>
  <c r="TS29" i="3"/>
  <c r="TT26" i="3"/>
  <c r="TR23" i="3"/>
  <c r="TS28" i="3"/>
  <c r="TT25" i="3"/>
  <c r="TQ30" i="3"/>
  <c r="TP25" i="3"/>
  <c r="TQ22" i="3"/>
  <c r="TR17" i="3"/>
  <c r="TP17" i="3"/>
  <c r="TR25" i="3"/>
  <c r="TS30" i="3"/>
  <c r="TO17" i="3"/>
  <c r="TT17" i="3"/>
  <c r="TQ25" i="3"/>
  <c r="TR30" i="3"/>
  <c r="TR22" i="3"/>
  <c r="TS27" i="3"/>
  <c r="TS19" i="3"/>
  <c r="TT24" i="3"/>
  <c r="TP30" i="3"/>
  <c r="TQ27" i="3"/>
  <c r="TP22" i="3"/>
  <c r="TQ19" i="3"/>
  <c r="MI17" i="3" l="1"/>
  <c r="H17" i="3"/>
  <c r="I17" i="3"/>
  <c r="J17" i="3"/>
  <c r="K17" i="3"/>
  <c r="L17" i="3"/>
  <c r="O17" i="3" s="1"/>
  <c r="M17" i="3"/>
  <c r="N17" i="3"/>
  <c r="DH18" i="3"/>
  <c r="H18" i="3"/>
  <c r="I18" i="3"/>
  <c r="J18" i="3"/>
  <c r="K18" i="3"/>
  <c r="L18" i="3"/>
  <c r="O18" i="3" s="1"/>
  <c r="M18" i="3"/>
  <c r="N18" i="3"/>
  <c r="BM19" i="3"/>
  <c r="H19" i="3"/>
  <c r="I19" i="3"/>
  <c r="J19" i="3"/>
  <c r="K19" i="3"/>
  <c r="L19" i="3"/>
  <c r="O19" i="3" s="1"/>
  <c r="M19" i="3"/>
  <c r="N19" i="3"/>
  <c r="BM20" i="3"/>
  <c r="H20" i="3"/>
  <c r="I20" i="3"/>
  <c r="J20" i="3"/>
  <c r="K20" i="3"/>
  <c r="L20" i="3"/>
  <c r="O20" i="3" s="1"/>
  <c r="M20" i="3"/>
  <c r="N20" i="3"/>
  <c r="KN21" i="3"/>
  <c r="H21" i="3"/>
  <c r="I21" i="3"/>
  <c r="J21" i="3"/>
  <c r="K21" i="3"/>
  <c r="L21" i="3"/>
  <c r="O21" i="3" s="1"/>
  <c r="M21" i="3"/>
  <c r="N21" i="3"/>
  <c r="BM22" i="3"/>
  <c r="H22" i="3"/>
  <c r="I22" i="3"/>
  <c r="J22" i="3"/>
  <c r="K22" i="3"/>
  <c r="L22" i="3"/>
  <c r="O22" i="3" s="1"/>
  <c r="M22" i="3"/>
  <c r="N22" i="3"/>
  <c r="BM23" i="3"/>
  <c r="H23" i="3"/>
  <c r="I23" i="3"/>
  <c r="J23" i="3"/>
  <c r="K23" i="3"/>
  <c r="L23" i="3"/>
  <c r="O23" i="3" s="1"/>
  <c r="M23" i="3"/>
  <c r="N23" i="3"/>
  <c r="KN24" i="3"/>
  <c r="H24" i="3"/>
  <c r="I24" i="3"/>
  <c r="J24" i="3"/>
  <c r="K24" i="3"/>
  <c r="L24" i="3"/>
  <c r="O24" i="3" s="1"/>
  <c r="M24" i="3"/>
  <c r="N24" i="3"/>
  <c r="OD25" i="3"/>
  <c r="H25" i="3"/>
  <c r="I25" i="3"/>
  <c r="J25" i="3"/>
  <c r="K25" i="3"/>
  <c r="L25" i="3"/>
  <c r="O25" i="3" s="1"/>
  <c r="M25" i="3"/>
  <c r="N25" i="3"/>
  <c r="H26" i="3"/>
  <c r="I26" i="3"/>
  <c r="J26" i="3"/>
  <c r="K26" i="3"/>
  <c r="L26" i="3"/>
  <c r="O26" i="3" s="1"/>
  <c r="M26" i="3"/>
  <c r="N26" i="3"/>
  <c r="KN27" i="3"/>
  <c r="H27" i="3"/>
  <c r="I27" i="3"/>
  <c r="J27" i="3"/>
  <c r="K27" i="3"/>
  <c r="L27" i="3"/>
  <c r="O27" i="3" s="1"/>
  <c r="M27" i="3"/>
  <c r="N27" i="3"/>
  <c r="DH28" i="3"/>
  <c r="H28" i="3"/>
  <c r="I28" i="3"/>
  <c r="J28" i="3"/>
  <c r="K28" i="3"/>
  <c r="L28" i="3"/>
  <c r="O28" i="3" s="1"/>
  <c r="M28" i="3"/>
  <c r="N28" i="3"/>
  <c r="KN29" i="3"/>
  <c r="H29" i="3"/>
  <c r="I29" i="3"/>
  <c r="J29" i="3"/>
  <c r="K29" i="3"/>
  <c r="L29" i="3"/>
  <c r="O29" i="3" s="1"/>
  <c r="M29" i="3"/>
  <c r="N29" i="3"/>
  <c r="IS30" i="3"/>
  <c r="H30" i="3"/>
  <c r="I30" i="3"/>
  <c r="J30" i="3"/>
  <c r="K30" i="3"/>
  <c r="L30" i="3"/>
  <c r="O30" i="3" s="1"/>
  <c r="M30" i="3"/>
  <c r="N30" i="3"/>
  <c r="K16" i="3"/>
  <c r="J16" i="3"/>
  <c r="I16" i="3"/>
  <c r="H16" i="3"/>
  <c r="D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BN19" i="3" l="1"/>
  <c r="BR19" i="3" s="1"/>
  <c r="DI18" i="3"/>
  <c r="DN18" i="3" s="1"/>
  <c r="MJ17" i="3"/>
  <c r="MM17" i="3" s="1"/>
  <c r="IT30" i="3"/>
  <c r="IZ30" i="3" s="1"/>
  <c r="KO29" i="3"/>
  <c r="KP29" i="3" s="1"/>
  <c r="DI28" i="3"/>
  <c r="DJ28" i="3" s="1"/>
  <c r="KO27" i="3"/>
  <c r="KU27" i="3" s="1"/>
  <c r="OE25" i="3"/>
  <c r="OF25" i="3" s="1"/>
  <c r="KO24" i="3"/>
  <c r="KR24" i="3" s="1"/>
  <c r="BN23" i="3"/>
  <c r="BQ23" i="3" s="1"/>
  <c r="BN22" i="3"/>
  <c r="BT22" i="3" s="1"/>
  <c r="KO21" i="3"/>
  <c r="KQ21" i="3" s="1"/>
  <c r="BN20" i="3"/>
  <c r="BO20" i="3" s="1"/>
  <c r="GX19" i="3"/>
  <c r="GY19" i="3" s="1"/>
  <c r="KN18" i="3"/>
  <c r="KO18" i="3" s="1"/>
  <c r="KT18" i="3" s="1"/>
  <c r="MI18" i="3"/>
  <c r="MJ18" i="3" s="1"/>
  <c r="RT18" i="3"/>
  <c r="RU18" i="3" s="1"/>
  <c r="IS18" i="3"/>
  <c r="IT18" i="3" s="1"/>
  <c r="BM18" i="3"/>
  <c r="BN18" i="3" s="1"/>
  <c r="FC18" i="3"/>
  <c r="FD18" i="3" s="1"/>
  <c r="DH25" i="3"/>
  <c r="DI25" i="3" s="1"/>
  <c r="GX18" i="3"/>
  <c r="GY18" i="3" s="1"/>
  <c r="DH20" i="3"/>
  <c r="DI20" i="3" s="1"/>
  <c r="Q20" i="3"/>
  <c r="P20" i="3"/>
  <c r="P19" i="3"/>
  <c r="P18" i="3"/>
  <c r="P17" i="3"/>
  <c r="Q26" i="3"/>
  <c r="Q24" i="3"/>
  <c r="Q22" i="3"/>
  <c r="P27" i="3"/>
  <c r="P25" i="3"/>
  <c r="P22" i="3"/>
  <c r="Q19" i="3"/>
  <c r="P29" i="3"/>
  <c r="Q27" i="3"/>
  <c r="Q25" i="3"/>
  <c r="Q23" i="3"/>
  <c r="P23" i="3"/>
  <c r="P21" i="3"/>
  <c r="MI27" i="3"/>
  <c r="MJ27" i="3" s="1"/>
  <c r="FC27" i="3"/>
  <c r="FD27" i="3" s="1"/>
  <c r="P30" i="3"/>
  <c r="Q30" i="3"/>
  <c r="Q29" i="3"/>
  <c r="Q28" i="3"/>
  <c r="P28" i="3"/>
  <c r="P26" i="3"/>
  <c r="P24" i="3"/>
  <c r="Q21" i="3"/>
  <c r="Q18" i="3"/>
  <c r="Q17" i="3"/>
  <c r="BM24" i="3"/>
  <c r="BN24" i="3" s="1"/>
  <c r="MI20" i="3"/>
  <c r="MJ20" i="3" s="1"/>
  <c r="IS27" i="3"/>
  <c r="IT27" i="3" s="1"/>
  <c r="GX27" i="3"/>
  <c r="GY27" i="3" s="1"/>
  <c r="DH27" i="3"/>
  <c r="DI27" i="3" s="1"/>
  <c r="RT27" i="3"/>
  <c r="RU27" i="3" s="1"/>
  <c r="BM27" i="3"/>
  <c r="BN27" i="3" s="1"/>
  <c r="PY27" i="3"/>
  <c r="PZ27" i="3" s="1"/>
  <c r="OD27" i="3"/>
  <c r="OE27" i="3" s="1"/>
  <c r="S26" i="3"/>
  <c r="S25" i="3"/>
  <c r="S24" i="3"/>
  <c r="OD20" i="3"/>
  <c r="OE20" i="3" s="1"/>
  <c r="KN20" i="3"/>
  <c r="KO20" i="3" s="1"/>
  <c r="RT28" i="3"/>
  <c r="RU28" i="3" s="1"/>
  <c r="PY28" i="3"/>
  <c r="PZ28" i="3" s="1"/>
  <c r="GX28" i="3"/>
  <c r="GY28" i="3" s="1"/>
  <c r="BM28" i="3"/>
  <c r="BN28" i="3" s="1"/>
  <c r="PY18" i="3"/>
  <c r="PZ18" i="3" s="1"/>
  <c r="RT17" i="3"/>
  <c r="RU17" i="3" s="1"/>
  <c r="IS17" i="3"/>
  <c r="IT17" i="3" s="1"/>
  <c r="DH17" i="3"/>
  <c r="DI17" i="3" s="1"/>
  <c r="BM17" i="3"/>
  <c r="BN17" i="3" s="1"/>
  <c r="OD17" i="3"/>
  <c r="OE17" i="3" s="1"/>
  <c r="KN17" i="3"/>
  <c r="KO17" i="3" s="1"/>
  <c r="GX17" i="3"/>
  <c r="GY17" i="3" s="1"/>
  <c r="PY17" i="3"/>
  <c r="PZ17" i="3" s="1"/>
  <c r="MI19" i="3"/>
  <c r="MJ19" i="3" s="1"/>
  <c r="OD19" i="3"/>
  <c r="OE19" i="3" s="1"/>
  <c r="OD28" i="3"/>
  <c r="OE28" i="3" s="1"/>
  <c r="KN19" i="3"/>
  <c r="KO19" i="3" s="1"/>
  <c r="OD23" i="3"/>
  <c r="OE23" i="3" s="1"/>
  <c r="MI23" i="3"/>
  <c r="MJ23" i="3" s="1"/>
  <c r="KN23" i="3"/>
  <c r="KO23" i="3" s="1"/>
  <c r="OD18" i="3"/>
  <c r="OE18" i="3" s="1"/>
  <c r="PY24" i="3"/>
  <c r="PZ24" i="3" s="1"/>
  <c r="OD24" i="3"/>
  <c r="OE24" i="3" s="1"/>
  <c r="IS24" i="3"/>
  <c r="IT24" i="3" s="1"/>
  <c r="S20" i="3"/>
  <c r="S18" i="3"/>
  <c r="GX24" i="3"/>
  <c r="GY24" i="3" s="1"/>
  <c r="RT22" i="3"/>
  <c r="RU22" i="3" s="1"/>
  <c r="FC24" i="3"/>
  <c r="FD24" i="3" s="1"/>
  <c r="DH22" i="3"/>
  <c r="DI22" i="3" s="1"/>
  <c r="FC28" i="3"/>
  <c r="FD28" i="3" s="1"/>
  <c r="BM25" i="3"/>
  <c r="BN25" i="3" s="1"/>
  <c r="PY21" i="3"/>
  <c r="PZ21" i="3" s="1"/>
  <c r="OD21" i="3"/>
  <c r="OE21" i="3" s="1"/>
  <c r="IS21" i="3"/>
  <c r="IT21" i="3" s="1"/>
  <c r="GX30" i="3"/>
  <c r="GY30" i="3" s="1"/>
  <c r="MI28" i="3"/>
  <c r="MJ28" i="3" s="1"/>
  <c r="GX23" i="3"/>
  <c r="GY23" i="3" s="1"/>
  <c r="GX21" i="3"/>
  <c r="GY21" i="3" s="1"/>
  <c r="OD30" i="3"/>
  <c r="OE30" i="3" s="1"/>
  <c r="FC30" i="3"/>
  <c r="FD30" i="3" s="1"/>
  <c r="KN28" i="3"/>
  <c r="KO28" i="3" s="1"/>
  <c r="FC21" i="3"/>
  <c r="FD21" i="3" s="1"/>
  <c r="RT30" i="3"/>
  <c r="RU30" i="3" s="1"/>
  <c r="DH30" i="3"/>
  <c r="DI30" i="3" s="1"/>
  <c r="IS28" i="3"/>
  <c r="IT28" i="3" s="1"/>
  <c r="PY25" i="3"/>
  <c r="PZ25" i="3" s="1"/>
  <c r="BM21" i="3"/>
  <c r="BN21" i="3" s="1"/>
  <c r="S27" i="3"/>
  <c r="S19" i="3"/>
  <c r="S22" i="3"/>
  <c r="S30" i="3"/>
  <c r="S28" i="3"/>
  <c r="S29" i="3"/>
  <c r="PY30" i="3"/>
  <c r="PZ30" i="3" s="1"/>
  <c r="BM30" i="3"/>
  <c r="BN30" i="3" s="1"/>
  <c r="MI25" i="3"/>
  <c r="MJ25" i="3" s="1"/>
  <c r="RT24" i="3"/>
  <c r="RU24" i="3" s="1"/>
  <c r="DH24" i="3"/>
  <c r="DI24" i="3" s="1"/>
  <c r="IS23" i="3"/>
  <c r="IT23" i="3" s="1"/>
  <c r="OD22" i="3"/>
  <c r="OE22" i="3" s="1"/>
  <c r="RT21" i="3"/>
  <c r="RU21" i="3" s="1"/>
  <c r="DH21" i="3"/>
  <c r="DI21" i="3" s="1"/>
  <c r="GX20" i="3"/>
  <c r="GY20" i="3" s="1"/>
  <c r="IS19" i="3"/>
  <c r="IT19" i="3" s="1"/>
  <c r="FC17" i="3"/>
  <c r="FD17" i="3" s="1"/>
  <c r="KN25" i="3"/>
  <c r="KO25" i="3" s="1"/>
  <c r="MI22" i="3"/>
  <c r="MJ22" i="3" s="1"/>
  <c r="FC23" i="3"/>
  <c r="FD23" i="3" s="1"/>
  <c r="KN22" i="3"/>
  <c r="KO22" i="3" s="1"/>
  <c r="FC19" i="3"/>
  <c r="FD19" i="3" s="1"/>
  <c r="MI30" i="3"/>
  <c r="MJ30" i="3" s="1"/>
  <c r="IS25" i="3"/>
  <c r="IT25" i="3" s="1"/>
  <c r="KN30" i="3"/>
  <c r="KO30" i="3" s="1"/>
  <c r="IS29" i="3"/>
  <c r="IT29" i="3" s="1"/>
  <c r="GX25" i="3"/>
  <c r="GY25" i="3" s="1"/>
  <c r="MI24" i="3"/>
  <c r="MJ24" i="3" s="1"/>
  <c r="RT23" i="3"/>
  <c r="RU23" i="3" s="1"/>
  <c r="DH23" i="3"/>
  <c r="DI23" i="3" s="1"/>
  <c r="IS22" i="3"/>
  <c r="IT22" i="3" s="1"/>
  <c r="MI21" i="3"/>
  <c r="MJ21" i="3" s="1"/>
  <c r="RT20" i="3"/>
  <c r="RU20" i="3" s="1"/>
  <c r="RT19" i="3"/>
  <c r="RU19" i="3" s="1"/>
  <c r="DH19" i="3"/>
  <c r="DI19" i="3" s="1"/>
  <c r="MI29" i="3"/>
  <c r="MJ29" i="3" s="1"/>
  <c r="FC29" i="3"/>
  <c r="FD29" i="3" s="1"/>
  <c r="FC25" i="3"/>
  <c r="FD25" i="3" s="1"/>
  <c r="PY23" i="3"/>
  <c r="PZ23" i="3" s="1"/>
  <c r="GX22" i="3"/>
  <c r="GY22" i="3" s="1"/>
  <c r="PY20" i="3"/>
  <c r="PZ20" i="3" s="1"/>
  <c r="PY19" i="3"/>
  <c r="PZ19" i="3" s="1"/>
  <c r="PY22" i="3"/>
  <c r="PZ22" i="3" s="1"/>
  <c r="BM29" i="3"/>
  <c r="BN29" i="3" s="1"/>
  <c r="RT25" i="3"/>
  <c r="RU25" i="3" s="1"/>
  <c r="FC22" i="3"/>
  <c r="FD22" i="3" s="1"/>
  <c r="RT29" i="3"/>
  <c r="RU29" i="3" s="1"/>
  <c r="PY29" i="3"/>
  <c r="PZ29" i="3" s="1"/>
  <c r="OD29" i="3"/>
  <c r="OE29" i="3" s="1"/>
  <c r="GX29" i="3"/>
  <c r="GY29" i="3" s="1"/>
  <c r="DH29" i="3"/>
  <c r="DI29" i="3" s="1"/>
  <c r="BM26" i="3"/>
  <c r="BN26" i="3" s="1"/>
  <c r="DH26" i="3"/>
  <c r="DI26" i="3" s="1"/>
  <c r="FC26" i="3"/>
  <c r="FD26" i="3" s="1"/>
  <c r="GX26" i="3"/>
  <c r="GY26" i="3" s="1"/>
  <c r="IS26" i="3"/>
  <c r="IT26" i="3" s="1"/>
  <c r="OD26" i="3"/>
  <c r="OE26" i="3" s="1"/>
  <c r="PY26" i="3"/>
  <c r="PZ26" i="3" s="1"/>
  <c r="RT26" i="3"/>
  <c r="RU26" i="3" s="1"/>
  <c r="MI26" i="3"/>
  <c r="MJ26" i="3" s="1"/>
  <c r="KN26" i="3"/>
  <c r="KO26" i="3" s="1"/>
  <c r="IS20" i="3"/>
  <c r="IT20" i="3" s="1"/>
  <c r="FC20" i="3"/>
  <c r="FD20" i="3" s="1"/>
  <c r="R16" i="3"/>
  <c r="IS16" i="3"/>
  <c r="IT16" i="3" s="1"/>
  <c r="H4" i="4"/>
  <c r="L17" i="9" s="1"/>
  <c r="O17" i="9" s="1"/>
  <c r="I4" i="4"/>
  <c r="M17" i="9" s="1"/>
  <c r="J4" i="4"/>
  <c r="N17" i="9" s="1"/>
  <c r="Q17" i="9" s="1"/>
  <c r="H5" i="4"/>
  <c r="L18" i="9" s="1"/>
  <c r="O18" i="9" s="1"/>
  <c r="I5" i="4"/>
  <c r="M18" i="9" s="1"/>
  <c r="J5" i="4"/>
  <c r="N18" i="9" s="1"/>
  <c r="H6" i="4"/>
  <c r="I6" i="4"/>
  <c r="J6" i="4"/>
  <c r="H7" i="4"/>
  <c r="L16" i="9" s="1"/>
  <c r="O16" i="9" s="1"/>
  <c r="I7" i="4"/>
  <c r="M16" i="9" s="1"/>
  <c r="J7" i="4"/>
  <c r="N16" i="9" s="1"/>
  <c r="Q16" i="9" s="1"/>
  <c r="H8" i="4"/>
  <c r="L19" i="9" s="1"/>
  <c r="O19" i="9" s="1"/>
  <c r="I8" i="4"/>
  <c r="M19" i="9" s="1"/>
  <c r="P19" i="9" s="1"/>
  <c r="J8" i="4"/>
  <c r="N19" i="9" s="1"/>
  <c r="Q19" i="9" s="1"/>
  <c r="H9" i="4"/>
  <c r="I9" i="4"/>
  <c r="J9" i="4"/>
  <c r="H10" i="4"/>
  <c r="L27" i="9" s="1"/>
  <c r="O27" i="9" s="1"/>
  <c r="I10" i="4"/>
  <c r="M27" i="9" s="1"/>
  <c r="H11" i="4"/>
  <c r="L28" i="9" s="1"/>
  <c r="O28" i="9" s="1"/>
  <c r="I11" i="4"/>
  <c r="M28" i="9" s="1"/>
  <c r="H12" i="4"/>
  <c r="I12" i="4"/>
  <c r="H13" i="4"/>
  <c r="I13" i="4"/>
  <c r="H14" i="4"/>
  <c r="I14" i="4"/>
  <c r="H15" i="4"/>
  <c r="H16" i="4"/>
  <c r="H17" i="4"/>
  <c r="H18" i="4"/>
  <c r="H19" i="4"/>
  <c r="H20" i="4"/>
  <c r="H21" i="4"/>
  <c r="H22" i="4"/>
  <c r="H23" i="4"/>
  <c r="H24" i="4"/>
  <c r="J24" i="4"/>
  <c r="H25" i="4"/>
  <c r="L24" i="9" s="1"/>
  <c r="H26" i="4"/>
  <c r="J26" i="4"/>
  <c r="H27" i="4"/>
  <c r="H28" i="4"/>
  <c r="L25" i="9" s="1"/>
  <c r="H29" i="4"/>
  <c r="H30" i="4"/>
  <c r="H31" i="4"/>
  <c r="L23" i="9" s="1"/>
  <c r="H32" i="4"/>
  <c r="L20" i="9" s="1"/>
  <c r="H33" i="4"/>
  <c r="H34" i="4"/>
  <c r="H35" i="4"/>
  <c r="H36" i="4"/>
  <c r="H37" i="4"/>
  <c r="H38" i="4"/>
  <c r="H39" i="4"/>
  <c r="H40" i="4"/>
  <c r="L21" i="9" s="1"/>
  <c r="H41" i="4"/>
  <c r="H42" i="4"/>
  <c r="L22" i="9" s="1"/>
  <c r="O22" i="9" s="1"/>
  <c r="I42" i="4"/>
  <c r="M22" i="9" s="1"/>
  <c r="H43" i="4"/>
  <c r="L26" i="9" s="1"/>
  <c r="O26" i="9" s="1"/>
  <c r="I43" i="4"/>
  <c r="M26" i="9" s="1"/>
  <c r="H44" i="4"/>
  <c r="I44" i="4"/>
  <c r="J3" i="4"/>
  <c r="N16" i="3" s="1"/>
  <c r="I3" i="4"/>
  <c r="M16" i="3" s="1"/>
  <c r="H3" i="4"/>
  <c r="AX19" i="9" l="1"/>
  <c r="AY19" i="9" s="1"/>
  <c r="AZ19" i="9" s="1"/>
  <c r="BA19" i="9" s="1"/>
  <c r="BB19" i="9" s="1"/>
  <c r="BC19" i="9" s="1"/>
  <c r="TF19" i="9"/>
  <c r="TG19" i="9" s="1"/>
  <c r="TH19" i="9" s="1"/>
  <c r="TI19" i="9" s="1"/>
  <c r="OX19" i="9"/>
  <c r="OY19" i="9" s="1"/>
  <c r="OZ19" i="9" s="1"/>
  <c r="PA19" i="9" s="1"/>
  <c r="PB19" i="9" s="1"/>
  <c r="PC19" i="9" s="1"/>
  <c r="SH19" i="9"/>
  <c r="SI19" i="9" s="1"/>
  <c r="SJ19" i="9" s="1"/>
  <c r="SK19" i="9" s="1"/>
  <c r="SL19" i="9" s="1"/>
  <c r="SM19" i="9" s="1"/>
  <c r="AL19" i="9"/>
  <c r="AM19" i="9" s="1"/>
  <c r="AN19" i="9" s="1"/>
  <c r="AO19" i="9" s="1"/>
  <c r="AP19" i="9" s="1"/>
  <c r="AQ19" i="9" s="1"/>
  <c r="BD19" i="9"/>
  <c r="BE19" i="9" s="1"/>
  <c r="BF19" i="9" s="1"/>
  <c r="BG19" i="9" s="1"/>
  <c r="BH19" i="9" s="1"/>
  <c r="BI19" i="9" s="1"/>
  <c r="NC19" i="9"/>
  <c r="ND19" i="9" s="1"/>
  <c r="NE19" i="9" s="1"/>
  <c r="NF19" i="9" s="1"/>
  <c r="NG19" i="9" s="1"/>
  <c r="NH19" i="9" s="1"/>
  <c r="ST19" i="9"/>
  <c r="SU19" i="9" s="1"/>
  <c r="SV19" i="9" s="1"/>
  <c r="SW19" i="9" s="1"/>
  <c r="SX19" i="9" s="1"/>
  <c r="SY19" i="9" s="1"/>
  <c r="PP19" i="9"/>
  <c r="PQ19" i="9" s="1"/>
  <c r="PR19" i="9" s="1"/>
  <c r="PS19" i="9" s="1"/>
  <c r="PT19" i="9" s="1"/>
  <c r="PU19" i="9" s="1"/>
  <c r="SN19" i="9"/>
  <c r="SO19" i="9" s="1"/>
  <c r="SP19" i="9" s="1"/>
  <c r="SQ19" i="9" s="1"/>
  <c r="SR19" i="9" s="1"/>
  <c r="SS19" i="9" s="1"/>
  <c r="SZ19" i="9"/>
  <c r="TA19" i="9" s="1"/>
  <c r="NU19" i="9"/>
  <c r="NV19" i="9" s="1"/>
  <c r="NW19" i="9" s="1"/>
  <c r="NX19" i="9" s="1"/>
  <c r="NY19" i="9" s="1"/>
  <c r="NZ19" i="9" s="1"/>
  <c r="AR19" i="9"/>
  <c r="AS19" i="9" s="1"/>
  <c r="AT19" i="9" s="1"/>
  <c r="AU19" i="9" s="1"/>
  <c r="AV19" i="9" s="1"/>
  <c r="AW19" i="9" s="1"/>
  <c r="MW19" i="9"/>
  <c r="MX19" i="9" s="1"/>
  <c r="MY19" i="9" s="1"/>
  <c r="MZ19" i="9" s="1"/>
  <c r="NA19" i="9" s="1"/>
  <c r="NB19" i="9" s="1"/>
  <c r="PD19" i="9"/>
  <c r="PE19" i="9" s="1"/>
  <c r="PF19" i="9" s="1"/>
  <c r="PG19" i="9" s="1"/>
  <c r="PH19" i="9" s="1"/>
  <c r="PI19" i="9" s="1"/>
  <c r="OR19" i="9"/>
  <c r="OS19" i="9" s="1"/>
  <c r="OT19" i="9" s="1"/>
  <c r="OU19" i="9" s="1"/>
  <c r="OV19" i="9" s="1"/>
  <c r="OW19" i="9" s="1"/>
  <c r="SB19" i="9"/>
  <c r="OL19" i="9"/>
  <c r="PJ19" i="9"/>
  <c r="PK19" i="9" s="1"/>
  <c r="PL19" i="9" s="1"/>
  <c r="PM19" i="9" s="1"/>
  <c r="PN19" i="9" s="1"/>
  <c r="PO19" i="9" s="1"/>
  <c r="Z19" i="9"/>
  <c r="AF19" i="9"/>
  <c r="AG19" i="9" s="1"/>
  <c r="AH19" i="9" s="1"/>
  <c r="AI19" i="9" s="1"/>
  <c r="AJ19" i="9" s="1"/>
  <c r="AK19" i="9" s="1"/>
  <c r="FQ19" i="9"/>
  <c r="FR19" i="9" s="1"/>
  <c r="FS19" i="9" s="1"/>
  <c r="FT19" i="9" s="1"/>
  <c r="JM19" i="9"/>
  <c r="JN19" i="9" s="1"/>
  <c r="JO19" i="9" s="1"/>
  <c r="JP19" i="9" s="1"/>
  <c r="ET19" i="9"/>
  <c r="EU19" i="9" s="1"/>
  <c r="EV19" i="9" s="1"/>
  <c r="EW19" i="9" s="1"/>
  <c r="DP19" i="9"/>
  <c r="LN19" i="9"/>
  <c r="LO19" i="9" s="1"/>
  <c r="NO19" i="9"/>
  <c r="NP19" i="9" s="1"/>
  <c r="NQ19" i="9" s="1"/>
  <c r="NR19" i="9" s="1"/>
  <c r="NS19" i="9" s="1"/>
  <c r="NT19" i="9" s="1"/>
  <c r="QG19" i="9"/>
  <c r="CA19" i="9"/>
  <c r="CB19" i="9" s="1"/>
  <c r="CC19" i="9" s="1"/>
  <c r="CD19" i="9" s="1"/>
  <c r="EB19" i="9"/>
  <c r="EC19" i="9" s="1"/>
  <c r="ED19" i="9" s="1"/>
  <c r="EE19" i="9" s="1"/>
  <c r="QM19" i="9"/>
  <c r="QN19" i="9" s="1"/>
  <c r="QO19" i="9" s="1"/>
  <c r="QP19" i="9" s="1"/>
  <c r="QQ19" i="9" s="1"/>
  <c r="QR19" i="9" s="1"/>
  <c r="JG19" i="9"/>
  <c r="JH19" i="9" s="1"/>
  <c r="JI19" i="9" s="1"/>
  <c r="JJ19" i="9" s="1"/>
  <c r="RK19" i="9"/>
  <c r="RL19" i="9" s="1"/>
  <c r="RM19" i="9" s="1"/>
  <c r="RN19" i="9" s="1"/>
  <c r="HF19" i="9"/>
  <c r="LZ19" i="9"/>
  <c r="MA19" i="9" s="1"/>
  <c r="RE19" i="9"/>
  <c r="RF19" i="9" s="1"/>
  <c r="RG19" i="9" s="1"/>
  <c r="RH19" i="9" s="1"/>
  <c r="HR19" i="9"/>
  <c r="HS19" i="9" s="1"/>
  <c r="HT19" i="9" s="1"/>
  <c r="HU19" i="9" s="1"/>
  <c r="CY19" i="9"/>
  <c r="CZ19" i="9" s="1"/>
  <c r="DA19" i="9" s="1"/>
  <c r="DB19" i="9" s="1"/>
  <c r="CM19" i="9"/>
  <c r="CN19" i="9" s="1"/>
  <c r="CO19" i="9" s="1"/>
  <c r="CP19" i="9" s="1"/>
  <c r="QY19" i="9"/>
  <c r="QZ19" i="9" s="1"/>
  <c r="EH19" i="9"/>
  <c r="EI19" i="9" s="1"/>
  <c r="EJ19" i="9" s="1"/>
  <c r="EK19" i="9" s="1"/>
  <c r="MQ19" i="9"/>
  <c r="KV19" i="9"/>
  <c r="JY19" i="9"/>
  <c r="JZ19" i="9" s="1"/>
  <c r="KA19" i="9" s="1"/>
  <c r="KB19" i="9" s="1"/>
  <c r="IJ19" i="9"/>
  <c r="IK19" i="9" s="1"/>
  <c r="IL19" i="9" s="1"/>
  <c r="IM19" i="9" s="1"/>
  <c r="IN19" i="9" s="1"/>
  <c r="IO19" i="9" s="1"/>
  <c r="JS19" i="9"/>
  <c r="JT19" i="9" s="1"/>
  <c r="JU19" i="9" s="1"/>
  <c r="JV19" i="9" s="1"/>
  <c r="NI19" i="9"/>
  <c r="NJ19" i="9" s="1"/>
  <c r="NK19" i="9" s="1"/>
  <c r="NL19" i="9" s="1"/>
  <c r="NM19" i="9" s="1"/>
  <c r="NN19" i="9" s="1"/>
  <c r="JA19" i="9"/>
  <c r="DV19" i="9"/>
  <c r="DW19" i="9" s="1"/>
  <c r="LT19" i="9"/>
  <c r="LU19" i="9" s="1"/>
  <c r="LV19" i="9" s="1"/>
  <c r="LW19" i="9" s="1"/>
  <c r="GC19" i="9"/>
  <c r="GD19" i="9" s="1"/>
  <c r="GE19" i="9" s="1"/>
  <c r="GF19" i="9" s="1"/>
  <c r="GI19" i="9"/>
  <c r="GJ19" i="9" s="1"/>
  <c r="GK19" i="9" s="1"/>
  <c r="GL19" i="9" s="1"/>
  <c r="GO19" i="9"/>
  <c r="GP19" i="9" s="1"/>
  <c r="GQ19" i="9" s="1"/>
  <c r="GR19" i="9" s="1"/>
  <c r="CS19" i="9"/>
  <c r="CT19" i="9" s="1"/>
  <c r="CU19" i="9" s="1"/>
  <c r="CV19" i="9" s="1"/>
  <c r="ID19" i="9"/>
  <c r="IE19" i="9" s="1"/>
  <c r="IF19" i="9" s="1"/>
  <c r="IG19" i="9" s="1"/>
  <c r="CG19" i="9"/>
  <c r="CH19" i="9" s="1"/>
  <c r="CI19" i="9" s="1"/>
  <c r="CJ19" i="9" s="1"/>
  <c r="QS19" i="9"/>
  <c r="QT19" i="9" s="1"/>
  <c r="QU19" i="9" s="1"/>
  <c r="QV19" i="9" s="1"/>
  <c r="BU19" i="9"/>
  <c r="HL19" i="9"/>
  <c r="HM19" i="9" s="1"/>
  <c r="HN19" i="9" s="1"/>
  <c r="HO19" i="9" s="1"/>
  <c r="HP19" i="9" s="1"/>
  <c r="HQ19" i="9" s="1"/>
  <c r="FW19" i="9"/>
  <c r="FX19" i="9" s="1"/>
  <c r="FK19" i="9"/>
  <c r="EN19" i="9"/>
  <c r="EO19" i="9" s="1"/>
  <c r="EP19" i="9" s="1"/>
  <c r="EQ19" i="9" s="1"/>
  <c r="LH19" i="9"/>
  <c r="LI19" i="9" s="1"/>
  <c r="LJ19" i="9" s="1"/>
  <c r="LK19" i="9" s="1"/>
  <c r="HX19" i="9"/>
  <c r="HY19" i="9" s="1"/>
  <c r="HZ19" i="9" s="1"/>
  <c r="IA19" i="9" s="1"/>
  <c r="LB19" i="9"/>
  <c r="LC19" i="9" s="1"/>
  <c r="LD19" i="9" s="1"/>
  <c r="LE19" i="9" s="1"/>
  <c r="KE19" i="9"/>
  <c r="KF19" i="9" s="1"/>
  <c r="AL17" i="9"/>
  <c r="AM17" i="9" s="1"/>
  <c r="AR17" i="9"/>
  <c r="AS17" i="9" s="1"/>
  <c r="Z17" i="9"/>
  <c r="BD17" i="9"/>
  <c r="BE17" i="9" s="1"/>
  <c r="AF17" i="9"/>
  <c r="AG17" i="9" s="1"/>
  <c r="CS17" i="9"/>
  <c r="CT17" i="9" s="1"/>
  <c r="GO17" i="9"/>
  <c r="GP17" i="9" s="1"/>
  <c r="AX17" i="9"/>
  <c r="AY17" i="9" s="1"/>
  <c r="NI17" i="9"/>
  <c r="NJ17" i="9" s="1"/>
  <c r="NK17" i="9" s="1"/>
  <c r="NL17" i="9" s="1"/>
  <c r="NM17" i="9" s="1"/>
  <c r="NN17" i="9" s="1"/>
  <c r="FQ17" i="9"/>
  <c r="FR17" i="9" s="1"/>
  <c r="LH17" i="9"/>
  <c r="LI17" i="9" s="1"/>
  <c r="LJ17" i="9" s="1"/>
  <c r="LK17" i="9" s="1"/>
  <c r="LL17" i="9" s="1"/>
  <c r="LM17" i="9" s="1"/>
  <c r="GI17" i="9"/>
  <c r="GJ17" i="9" s="1"/>
  <c r="GK17" i="9" s="1"/>
  <c r="GL17" i="9" s="1"/>
  <c r="GM17" i="9" s="1"/>
  <c r="GN17" i="9" s="1"/>
  <c r="DV17" i="9"/>
  <c r="DW17" i="9" s="1"/>
  <c r="DX17" i="9" s="1"/>
  <c r="DY17" i="9" s="1"/>
  <c r="DZ17" i="9" s="1"/>
  <c r="EA17" i="9" s="1"/>
  <c r="QS17" i="9"/>
  <c r="QT17" i="9" s="1"/>
  <c r="QU17" i="9" s="1"/>
  <c r="QV17" i="9" s="1"/>
  <c r="ET17" i="9"/>
  <c r="EU17" i="9" s="1"/>
  <c r="BU17" i="9"/>
  <c r="TF17" i="9"/>
  <c r="TG17" i="9" s="1"/>
  <c r="QY17" i="9"/>
  <c r="QZ17" i="9" s="1"/>
  <c r="QM17" i="9"/>
  <c r="QN17" i="9" s="1"/>
  <c r="CY17" i="9"/>
  <c r="CZ17" i="9" s="1"/>
  <c r="HF17" i="9"/>
  <c r="JS17" i="9"/>
  <c r="JT17" i="9" s="1"/>
  <c r="QG17" i="9"/>
  <c r="RK17" i="9"/>
  <c r="RL17" i="9" s="1"/>
  <c r="PD17" i="9"/>
  <c r="PE17" i="9" s="1"/>
  <c r="PF17" i="9" s="1"/>
  <c r="PG17" i="9" s="1"/>
  <c r="PH17" i="9" s="1"/>
  <c r="PI17" i="9" s="1"/>
  <c r="SB17" i="9"/>
  <c r="LB17" i="9"/>
  <c r="LC17" i="9" s="1"/>
  <c r="LD17" i="9" s="1"/>
  <c r="LE17" i="9" s="1"/>
  <c r="LF17" i="9" s="1"/>
  <c r="LG17" i="9" s="1"/>
  <c r="ST17" i="9"/>
  <c r="SU17" i="9" s="1"/>
  <c r="SV17" i="9" s="1"/>
  <c r="SW17" i="9" s="1"/>
  <c r="PP17" i="9"/>
  <c r="PQ17" i="9" s="1"/>
  <c r="PR17" i="9" s="1"/>
  <c r="PS17" i="9" s="1"/>
  <c r="PT17" i="9" s="1"/>
  <c r="PU17" i="9" s="1"/>
  <c r="HX17" i="9"/>
  <c r="HY17" i="9" s="1"/>
  <c r="HZ17" i="9" s="1"/>
  <c r="IA17" i="9" s="1"/>
  <c r="OR17" i="9"/>
  <c r="OS17" i="9" s="1"/>
  <c r="GC17" i="9"/>
  <c r="GD17" i="9" s="1"/>
  <c r="LZ17" i="9"/>
  <c r="MA17" i="9" s="1"/>
  <c r="NO17" i="9"/>
  <c r="NP17" i="9" s="1"/>
  <c r="HL17" i="9"/>
  <c r="HM17" i="9" s="1"/>
  <c r="MW17" i="9"/>
  <c r="MX17" i="9" s="1"/>
  <c r="JM17" i="9"/>
  <c r="JN17" i="9" s="1"/>
  <c r="DP17" i="9"/>
  <c r="EB17" i="9"/>
  <c r="EC17" i="9" s="1"/>
  <c r="ED17" i="9" s="1"/>
  <c r="EE17" i="9" s="1"/>
  <c r="PJ17" i="9"/>
  <c r="PK17" i="9" s="1"/>
  <c r="NU17" i="9"/>
  <c r="NV17" i="9" s="1"/>
  <c r="NW17" i="9" s="1"/>
  <c r="NX17" i="9" s="1"/>
  <c r="NY17" i="9" s="1"/>
  <c r="NZ17" i="9" s="1"/>
  <c r="MQ17" i="9"/>
  <c r="EH17" i="9"/>
  <c r="EI17" i="9" s="1"/>
  <c r="EJ17" i="9" s="1"/>
  <c r="EK17" i="9" s="1"/>
  <c r="EL17" i="9" s="1"/>
  <c r="EM17" i="9" s="1"/>
  <c r="SH17" i="9"/>
  <c r="SI17" i="9" s="1"/>
  <c r="SJ17" i="9" s="1"/>
  <c r="SK17" i="9" s="1"/>
  <c r="CG17" i="9"/>
  <c r="CH17" i="9" s="1"/>
  <c r="CA17" i="9"/>
  <c r="CB17" i="9" s="1"/>
  <c r="CC17" i="9" s="1"/>
  <c r="CD17" i="9" s="1"/>
  <c r="CM17" i="9"/>
  <c r="CN17" i="9" s="1"/>
  <c r="ID17" i="9"/>
  <c r="IE17" i="9" s="1"/>
  <c r="FK17" i="9"/>
  <c r="OL17" i="9"/>
  <c r="FW17" i="9"/>
  <c r="FX17" i="9" s="1"/>
  <c r="HR17" i="9"/>
  <c r="HS17" i="9" s="1"/>
  <c r="LT17" i="9"/>
  <c r="LU17" i="9" s="1"/>
  <c r="IJ17" i="9"/>
  <c r="IK17" i="9" s="1"/>
  <c r="OX17" i="9"/>
  <c r="OY17" i="9" s="1"/>
  <c r="OZ17" i="9" s="1"/>
  <c r="PA17" i="9" s="1"/>
  <c r="LN17" i="9"/>
  <c r="LO17" i="9" s="1"/>
  <c r="KV17" i="9"/>
  <c r="RE17" i="9"/>
  <c r="RF17" i="9" s="1"/>
  <c r="RG17" i="9" s="1"/>
  <c r="RH17" i="9" s="1"/>
  <c r="RI17" i="9" s="1"/>
  <c r="RJ17" i="9" s="1"/>
  <c r="NC17" i="9"/>
  <c r="ND17" i="9" s="1"/>
  <c r="NE17" i="9" s="1"/>
  <c r="NF17" i="9" s="1"/>
  <c r="NG17" i="9" s="1"/>
  <c r="NH17" i="9" s="1"/>
  <c r="JY17" i="9"/>
  <c r="JZ17" i="9" s="1"/>
  <c r="KA17" i="9" s="1"/>
  <c r="KB17" i="9" s="1"/>
  <c r="JA17" i="9"/>
  <c r="EN17" i="9"/>
  <c r="EO17" i="9" s="1"/>
  <c r="EP17" i="9" s="1"/>
  <c r="EQ17" i="9" s="1"/>
  <c r="SN17" i="9"/>
  <c r="SO17" i="9" s="1"/>
  <c r="KE17" i="9"/>
  <c r="KF17" i="9" s="1"/>
  <c r="JG17" i="9"/>
  <c r="JH17" i="9" s="1"/>
  <c r="SZ17" i="9"/>
  <c r="TA17" i="9" s="1"/>
  <c r="O23" i="9"/>
  <c r="P23" i="9"/>
  <c r="Q23" i="9"/>
  <c r="P27" i="9"/>
  <c r="Q27" i="9"/>
  <c r="P17" i="9"/>
  <c r="O20" i="9"/>
  <c r="Q20" i="9"/>
  <c r="P20" i="9"/>
  <c r="P26" i="9"/>
  <c r="Q26" i="9"/>
  <c r="P22" i="9"/>
  <c r="Q22" i="9"/>
  <c r="LZ16" i="9"/>
  <c r="MA16" i="9" s="1"/>
  <c r="LN16" i="9"/>
  <c r="LO16" i="9" s="1"/>
  <c r="NI16" i="9"/>
  <c r="NJ16" i="9" s="1"/>
  <c r="JM16" i="9"/>
  <c r="JN16" i="9" s="1"/>
  <c r="JY16" i="9"/>
  <c r="JZ16" i="9" s="1"/>
  <c r="KV16" i="9"/>
  <c r="NC16" i="9"/>
  <c r="ND16" i="9" s="1"/>
  <c r="LH16" i="9"/>
  <c r="LI16" i="9" s="1"/>
  <c r="LJ16" i="9" s="1"/>
  <c r="LK16" i="9" s="1"/>
  <c r="LL16" i="9" s="1"/>
  <c r="LM16" i="9" s="1"/>
  <c r="AF16" i="9"/>
  <c r="AG16" i="9" s="1"/>
  <c r="AH16" i="9" s="1"/>
  <c r="AI16" i="9" s="1"/>
  <c r="NU16" i="9"/>
  <c r="NV16" i="9" s="1"/>
  <c r="NW16" i="9" s="1"/>
  <c r="NX16" i="9" s="1"/>
  <c r="NY16" i="9" s="1"/>
  <c r="NZ16" i="9" s="1"/>
  <c r="JS16" i="9"/>
  <c r="JT16" i="9" s="1"/>
  <c r="JU16" i="9" s="1"/>
  <c r="JV16" i="9" s="1"/>
  <c r="JW16" i="9" s="1"/>
  <c r="JX16" i="9" s="1"/>
  <c r="Z16" i="9"/>
  <c r="AR16" i="9"/>
  <c r="AS16" i="9" s="1"/>
  <c r="AT16" i="9" s="1"/>
  <c r="AU16" i="9" s="1"/>
  <c r="AV16" i="9" s="1"/>
  <c r="AW16" i="9" s="1"/>
  <c r="LT16" i="9"/>
  <c r="LU16" i="9" s="1"/>
  <c r="LV16" i="9" s="1"/>
  <c r="LW16" i="9" s="1"/>
  <c r="LX16" i="9" s="1"/>
  <c r="LY16" i="9" s="1"/>
  <c r="KE16" i="9"/>
  <c r="KF16" i="9" s="1"/>
  <c r="KG16" i="9" s="1"/>
  <c r="KH16" i="9" s="1"/>
  <c r="KI16" i="9" s="1"/>
  <c r="KJ16" i="9" s="1"/>
  <c r="AL16" i="9"/>
  <c r="AM16" i="9" s="1"/>
  <c r="JA16" i="9"/>
  <c r="AX16" i="9"/>
  <c r="AY16" i="9" s="1"/>
  <c r="JG16" i="9"/>
  <c r="JH16" i="9" s="1"/>
  <c r="BD16" i="9"/>
  <c r="BE16" i="9" s="1"/>
  <c r="LB16" i="9"/>
  <c r="LC16" i="9" s="1"/>
  <c r="QG16" i="9"/>
  <c r="SH16" i="9"/>
  <c r="SI16" i="9" s="1"/>
  <c r="FQ16" i="9"/>
  <c r="FR16" i="9" s="1"/>
  <c r="FS16" i="9" s="1"/>
  <c r="FT16" i="9" s="1"/>
  <c r="FU16" i="9" s="1"/>
  <c r="FV16" i="9" s="1"/>
  <c r="ET16" i="9"/>
  <c r="EU16" i="9" s="1"/>
  <c r="EV16" i="9" s="1"/>
  <c r="EW16" i="9" s="1"/>
  <c r="PP16" i="9"/>
  <c r="PQ16" i="9" s="1"/>
  <c r="PR16" i="9" s="1"/>
  <c r="PS16" i="9" s="1"/>
  <c r="PT16" i="9" s="1"/>
  <c r="PU16" i="9" s="1"/>
  <c r="DP16" i="9"/>
  <c r="EB16" i="9"/>
  <c r="EC16" i="9" s="1"/>
  <c r="ED16" i="9" s="1"/>
  <c r="EE16" i="9" s="1"/>
  <c r="EF16" i="9" s="1"/>
  <c r="EG16" i="9" s="1"/>
  <c r="RK16" i="9"/>
  <c r="RL16" i="9" s="1"/>
  <c r="RM16" i="9" s="1"/>
  <c r="RN16" i="9" s="1"/>
  <c r="CY16" i="9"/>
  <c r="CZ16" i="9" s="1"/>
  <c r="DA16" i="9" s="1"/>
  <c r="DB16" i="9" s="1"/>
  <c r="DC16" i="9" s="1"/>
  <c r="DD16" i="9" s="1"/>
  <c r="CA16" i="9"/>
  <c r="CB16" i="9" s="1"/>
  <c r="CC16" i="9" s="1"/>
  <c r="CD16" i="9" s="1"/>
  <c r="CS16" i="9"/>
  <c r="CT16" i="9" s="1"/>
  <c r="IJ16" i="9"/>
  <c r="IK16" i="9" s="1"/>
  <c r="HL16" i="9"/>
  <c r="HM16" i="9" s="1"/>
  <c r="SN16" i="9"/>
  <c r="SO16" i="9" s="1"/>
  <c r="ID16" i="9"/>
  <c r="IE16" i="9" s="1"/>
  <c r="IF16" i="9" s="1"/>
  <c r="IG16" i="9" s="1"/>
  <c r="IH16" i="9" s="1"/>
  <c r="II16" i="9" s="1"/>
  <c r="OR16" i="9"/>
  <c r="OS16" i="9" s="1"/>
  <c r="GI16" i="9"/>
  <c r="GJ16" i="9" s="1"/>
  <c r="FK16" i="9"/>
  <c r="FW16" i="9"/>
  <c r="FX16" i="9" s="1"/>
  <c r="FY16" i="9" s="1"/>
  <c r="FZ16" i="9" s="1"/>
  <c r="HF16" i="9"/>
  <c r="SZ16" i="9"/>
  <c r="TA16" i="9" s="1"/>
  <c r="TB16" i="9" s="1"/>
  <c r="TC16" i="9" s="1"/>
  <c r="TD16" i="9" s="1"/>
  <c r="TE16" i="9" s="1"/>
  <c r="SB16" i="9"/>
  <c r="OX16" i="9"/>
  <c r="OY16" i="9" s="1"/>
  <c r="OZ16" i="9" s="1"/>
  <c r="PA16" i="9" s="1"/>
  <c r="PB16" i="9" s="1"/>
  <c r="PC16" i="9" s="1"/>
  <c r="HR16" i="9"/>
  <c r="HS16" i="9" s="1"/>
  <c r="HT16" i="9" s="1"/>
  <c r="HU16" i="9" s="1"/>
  <c r="GO16" i="9"/>
  <c r="GP16" i="9" s="1"/>
  <c r="GQ16" i="9" s="1"/>
  <c r="GR16" i="9" s="1"/>
  <c r="GS16" i="9" s="1"/>
  <c r="GT16" i="9" s="1"/>
  <c r="DV16" i="9"/>
  <c r="DW16" i="9" s="1"/>
  <c r="DX16" i="9" s="1"/>
  <c r="DY16" i="9" s="1"/>
  <c r="DZ16" i="9" s="1"/>
  <c r="EA16" i="9" s="1"/>
  <c r="QM16" i="9"/>
  <c r="QN16" i="9" s="1"/>
  <c r="MQ16" i="9"/>
  <c r="HX16" i="9"/>
  <c r="HY16" i="9" s="1"/>
  <c r="HZ16" i="9" s="1"/>
  <c r="IA16" i="9" s="1"/>
  <c r="QS16" i="9"/>
  <c r="QT16" i="9" s="1"/>
  <c r="QU16" i="9" s="1"/>
  <c r="QV16" i="9" s="1"/>
  <c r="BU16" i="9"/>
  <c r="MW16" i="9"/>
  <c r="MX16" i="9" s="1"/>
  <c r="PD16" i="9"/>
  <c r="PE16" i="9" s="1"/>
  <c r="RE16" i="9"/>
  <c r="RF16" i="9" s="1"/>
  <c r="OL16" i="9"/>
  <c r="PJ16" i="9"/>
  <c r="PK16" i="9" s="1"/>
  <c r="TF16" i="9"/>
  <c r="TG16" i="9" s="1"/>
  <c r="CM16" i="9"/>
  <c r="CN16" i="9" s="1"/>
  <c r="CO16" i="9" s="1"/>
  <c r="CP16" i="9" s="1"/>
  <c r="CQ16" i="9" s="1"/>
  <c r="CR16" i="9" s="1"/>
  <c r="QY16" i="9"/>
  <c r="QZ16" i="9" s="1"/>
  <c r="RA16" i="9" s="1"/>
  <c r="RB16" i="9" s="1"/>
  <c r="RC16" i="9" s="1"/>
  <c r="RD16" i="9" s="1"/>
  <c r="NO16" i="9"/>
  <c r="NP16" i="9" s="1"/>
  <c r="NQ16" i="9" s="1"/>
  <c r="NR16" i="9" s="1"/>
  <c r="NS16" i="9" s="1"/>
  <c r="NT16" i="9" s="1"/>
  <c r="EH16" i="9"/>
  <c r="EI16" i="9" s="1"/>
  <c r="EJ16" i="9" s="1"/>
  <c r="EK16" i="9" s="1"/>
  <c r="EL16" i="9" s="1"/>
  <c r="EM16" i="9" s="1"/>
  <c r="EN16" i="9"/>
  <c r="EO16" i="9" s="1"/>
  <c r="EP16" i="9" s="1"/>
  <c r="EQ16" i="9" s="1"/>
  <c r="ER16" i="9" s="1"/>
  <c r="ES16" i="9" s="1"/>
  <c r="GC16" i="9"/>
  <c r="GD16" i="9" s="1"/>
  <c r="CG16" i="9"/>
  <c r="CH16" i="9" s="1"/>
  <c r="ST16" i="9"/>
  <c r="SU16" i="9" s="1"/>
  <c r="SV16" i="9" s="1"/>
  <c r="SW16" i="9" s="1"/>
  <c r="O21" i="9"/>
  <c r="Q21" i="9"/>
  <c r="P21" i="9"/>
  <c r="P16" i="9"/>
  <c r="O24" i="9"/>
  <c r="P24" i="9"/>
  <c r="Q24" i="9"/>
  <c r="P28" i="9"/>
  <c r="Q28" i="9"/>
  <c r="Q18" i="9"/>
  <c r="O25" i="9"/>
  <c r="Q25" i="9"/>
  <c r="P25" i="9"/>
  <c r="P18" i="9"/>
  <c r="ER19" i="9"/>
  <c r="ES19" i="9" s="1"/>
  <c r="GA16" i="9"/>
  <c r="GB16" i="9" s="1"/>
  <c r="JW19" i="9"/>
  <c r="JX19" i="9" s="1"/>
  <c r="RI19" i="9"/>
  <c r="RJ19" i="9" s="1"/>
  <c r="CE17" i="9"/>
  <c r="CF17" i="9" s="1"/>
  <c r="DC19" i="9"/>
  <c r="DD19" i="9" s="1"/>
  <c r="QW19" i="9"/>
  <c r="QX19" i="9" s="1"/>
  <c r="LX19" i="9"/>
  <c r="LY19" i="9" s="1"/>
  <c r="EF17" i="9"/>
  <c r="EG17" i="9" s="1"/>
  <c r="RO16" i="9"/>
  <c r="RP16" i="9" s="1"/>
  <c r="ER17" i="9"/>
  <c r="ES17" i="9" s="1"/>
  <c r="KC19" i="9"/>
  <c r="KD19" i="9" s="1"/>
  <c r="HV16" i="9"/>
  <c r="HW16" i="9" s="1"/>
  <c r="JQ19" i="9"/>
  <c r="JR19" i="9" s="1"/>
  <c r="KC17" i="9"/>
  <c r="KD17" i="9" s="1"/>
  <c r="GG19" i="9"/>
  <c r="GH19" i="9" s="1"/>
  <c r="JK19" i="9"/>
  <c r="JL19" i="9" s="1"/>
  <c r="PB17" i="9"/>
  <c r="PC17" i="9" s="1"/>
  <c r="RP19" i="9"/>
  <c r="RO19" i="9"/>
  <c r="IB17" i="9"/>
  <c r="IC17" i="9" s="1"/>
  <c r="FU19" i="9"/>
  <c r="FV19" i="9" s="1"/>
  <c r="LL19" i="9"/>
  <c r="LM19" i="9" s="1"/>
  <c r="GS19" i="9"/>
  <c r="GT19" i="9" s="1"/>
  <c r="HV19" i="9"/>
  <c r="HW19" i="9" s="1"/>
  <c r="EX16" i="9"/>
  <c r="EY16" i="9" s="1"/>
  <c r="SL17" i="9"/>
  <c r="SM17" i="9" s="1"/>
  <c r="CW19" i="9"/>
  <c r="CX19" i="9"/>
  <c r="IB19" i="9"/>
  <c r="IC19" i="9" s="1"/>
  <c r="SX16" i="9"/>
  <c r="SY16" i="9" s="1"/>
  <c r="LF19" i="9"/>
  <c r="LG19" i="9" s="1"/>
  <c r="QW17" i="9"/>
  <c r="QX17" i="9" s="1"/>
  <c r="QW16" i="9"/>
  <c r="QX16" i="9" s="1"/>
  <c r="CQ19" i="9"/>
  <c r="CR19" i="9" s="1"/>
  <c r="IB16" i="9"/>
  <c r="IC16" i="9" s="1"/>
  <c r="GM19" i="9"/>
  <c r="GN19" i="9" s="1"/>
  <c r="EF19" i="9"/>
  <c r="EG19" i="9" s="1"/>
  <c r="EX19" i="9"/>
  <c r="EY19" i="9" s="1"/>
  <c r="IH19" i="9"/>
  <c r="II19" i="9" s="1"/>
  <c r="CE16" i="9"/>
  <c r="CF16" i="9" s="1"/>
  <c r="SX17" i="9"/>
  <c r="SY17" i="9" s="1"/>
  <c r="CE19" i="9"/>
  <c r="CF19" i="9" s="1"/>
  <c r="EL19" i="9"/>
  <c r="EM19" i="9" s="1"/>
  <c r="CK19" i="9"/>
  <c r="CL19" i="9" s="1"/>
  <c r="MN17" i="3"/>
  <c r="DM28" i="3"/>
  <c r="DK18" i="3"/>
  <c r="DM18" i="3"/>
  <c r="EH18" i="3" s="1"/>
  <c r="EI18" i="3" s="1"/>
  <c r="EJ18" i="3" s="1"/>
  <c r="EK18" i="3" s="1"/>
  <c r="EL18" i="3" s="1"/>
  <c r="EM18" i="3" s="1"/>
  <c r="DO18" i="3"/>
  <c r="ET18" i="3" s="1"/>
  <c r="EU18" i="3" s="1"/>
  <c r="EV18" i="3" s="1"/>
  <c r="EW18" i="3" s="1"/>
  <c r="EX18" i="3" s="1"/>
  <c r="EY18" i="3" s="1"/>
  <c r="DJ18" i="3"/>
  <c r="DP18" i="3" s="1"/>
  <c r="DQ18" i="3" s="1"/>
  <c r="DL18" i="3"/>
  <c r="EB18" i="3" s="1"/>
  <c r="EC18" i="3" s="1"/>
  <c r="MO17" i="3"/>
  <c r="MP17" i="3"/>
  <c r="NU17" i="3" s="1"/>
  <c r="NV17" i="3" s="1"/>
  <c r="ML17" i="3"/>
  <c r="MK17" i="3"/>
  <c r="MQ17" i="3" s="1"/>
  <c r="MR17" i="3" s="1"/>
  <c r="MS17" i="3" s="1"/>
  <c r="MT17" i="3" s="1"/>
  <c r="BP19" i="3"/>
  <c r="CA19" i="3" s="1"/>
  <c r="CB19" i="3" s="1"/>
  <c r="CC19" i="3" s="1"/>
  <c r="CD19" i="3" s="1"/>
  <c r="CE19" i="3" s="1"/>
  <c r="CF19" i="3" s="1"/>
  <c r="BT19" i="3"/>
  <c r="CY19" i="3" s="1"/>
  <c r="CZ19" i="3" s="1"/>
  <c r="DA19" i="3" s="1"/>
  <c r="DB19" i="3" s="1"/>
  <c r="DC19" i="3" s="1"/>
  <c r="DD19" i="3" s="1"/>
  <c r="BS19" i="3"/>
  <c r="CS19" i="3" s="1"/>
  <c r="CT19" i="3" s="1"/>
  <c r="CU19" i="3" s="1"/>
  <c r="CV19" i="3" s="1"/>
  <c r="CW19" i="3" s="1"/>
  <c r="CX19" i="3" s="1"/>
  <c r="BQ19" i="3"/>
  <c r="CG19" i="3" s="1"/>
  <c r="CH19" i="3" s="1"/>
  <c r="CI19" i="3" s="1"/>
  <c r="CJ19" i="3" s="1"/>
  <c r="CK19" i="3" s="1"/>
  <c r="CL19" i="3" s="1"/>
  <c r="BO19" i="3"/>
  <c r="BU19" i="3" s="1"/>
  <c r="BS20" i="3"/>
  <c r="CS20" i="3" s="1"/>
  <c r="CT20" i="3" s="1"/>
  <c r="CU20" i="3" s="1"/>
  <c r="BR20" i="3"/>
  <c r="CM20" i="3" s="1"/>
  <c r="CN20" i="3" s="1"/>
  <c r="CO20" i="3" s="1"/>
  <c r="CP20" i="3" s="1"/>
  <c r="CQ20" i="3" s="1"/>
  <c r="CR20" i="3" s="1"/>
  <c r="BQ22" i="3"/>
  <c r="CG22" i="3" s="1"/>
  <c r="CH22" i="3" s="1"/>
  <c r="OH25" i="3"/>
  <c r="OX25" i="3" s="1"/>
  <c r="OY25" i="3" s="1"/>
  <c r="OZ25" i="3" s="1"/>
  <c r="PA25" i="3" s="1"/>
  <c r="PB25" i="3" s="1"/>
  <c r="PC25" i="3" s="1"/>
  <c r="OK25" i="3"/>
  <c r="PP25" i="3" s="1"/>
  <c r="PQ25" i="3" s="1"/>
  <c r="PR25" i="3" s="1"/>
  <c r="PS25" i="3" s="1"/>
  <c r="PT25" i="3" s="1"/>
  <c r="PU25" i="3" s="1"/>
  <c r="BO22" i="3"/>
  <c r="BU22" i="3" s="1"/>
  <c r="BV22" i="3" s="1"/>
  <c r="DK28" i="3"/>
  <c r="DV28" i="3" s="1"/>
  <c r="DW28" i="3" s="1"/>
  <c r="DX28" i="3" s="1"/>
  <c r="DY28" i="3" s="1"/>
  <c r="DZ28" i="3" s="1"/>
  <c r="EA28" i="3" s="1"/>
  <c r="KS18" i="3"/>
  <c r="LN18" i="3" s="1"/>
  <c r="LO18" i="3" s="1"/>
  <c r="LP18" i="3" s="1"/>
  <c r="LQ18" i="3" s="1"/>
  <c r="LR18" i="3" s="1"/>
  <c r="LS18" i="3" s="1"/>
  <c r="CM19" i="3"/>
  <c r="CN19" i="3" s="1"/>
  <c r="CO19" i="3" s="1"/>
  <c r="CP19" i="3" s="1"/>
  <c r="CQ19" i="3" s="1"/>
  <c r="CR19" i="3" s="1"/>
  <c r="DL28" i="3"/>
  <c r="EB28" i="3" s="1"/>
  <c r="EC28" i="3" s="1"/>
  <c r="ED28" i="3" s="1"/>
  <c r="EE28" i="3" s="1"/>
  <c r="EF28" i="3" s="1"/>
  <c r="EG28" i="3" s="1"/>
  <c r="NI17" i="3"/>
  <c r="NJ17" i="3" s="1"/>
  <c r="NK17" i="3" s="1"/>
  <c r="NL17" i="3" s="1"/>
  <c r="DO28" i="3"/>
  <c r="ET28" i="3" s="1"/>
  <c r="EU28" i="3" s="1"/>
  <c r="DN28" i="3"/>
  <c r="EN28" i="3" s="1"/>
  <c r="EO28" i="3" s="1"/>
  <c r="EP28" i="3" s="1"/>
  <c r="EQ28" i="3" s="1"/>
  <c r="ER28" i="3" s="1"/>
  <c r="ES28" i="3" s="1"/>
  <c r="KP18" i="3"/>
  <c r="KV18" i="3" s="1"/>
  <c r="KW18" i="3" s="1"/>
  <c r="KR29" i="3"/>
  <c r="LH29" i="3" s="1"/>
  <c r="LI29" i="3" s="1"/>
  <c r="LJ29" i="3" s="1"/>
  <c r="LK29" i="3" s="1"/>
  <c r="LL29" i="3" s="1"/>
  <c r="LM29" i="3" s="1"/>
  <c r="KQ29" i="3"/>
  <c r="LB29" i="3" s="1"/>
  <c r="LC29" i="3" s="1"/>
  <c r="LD29" i="3" s="1"/>
  <c r="LE29" i="3" s="1"/>
  <c r="KT29" i="3"/>
  <c r="LT29" i="3" s="1"/>
  <c r="LU29" i="3" s="1"/>
  <c r="LV29" i="3" s="1"/>
  <c r="LW29" i="3" s="1"/>
  <c r="LX29" i="3" s="1"/>
  <c r="LY29" i="3" s="1"/>
  <c r="KU29" i="3"/>
  <c r="KS29" i="3"/>
  <c r="LN29" i="3" s="1"/>
  <c r="LO29" i="3" s="1"/>
  <c r="LP29" i="3" s="1"/>
  <c r="LQ29" i="3" s="1"/>
  <c r="LR29" i="3" s="1"/>
  <c r="LS29" i="3" s="1"/>
  <c r="EH28" i="3"/>
  <c r="EI28" i="3" s="1"/>
  <c r="EJ28" i="3" s="1"/>
  <c r="EK28" i="3" s="1"/>
  <c r="EL28" i="3" s="1"/>
  <c r="EM28" i="3" s="1"/>
  <c r="LZ27" i="3"/>
  <c r="MA27" i="3" s="1"/>
  <c r="MB27" i="3" s="1"/>
  <c r="MC27" i="3" s="1"/>
  <c r="MD27" i="3" s="1"/>
  <c r="ME27" i="3" s="1"/>
  <c r="KR27" i="3"/>
  <c r="LH27" i="3" s="1"/>
  <c r="LI27" i="3" s="1"/>
  <c r="KP27" i="3"/>
  <c r="KV27" i="3" s="1"/>
  <c r="KW27" i="3" s="1"/>
  <c r="KT27" i="3"/>
  <c r="LT27" i="3" s="1"/>
  <c r="LU27" i="3" s="1"/>
  <c r="LV27" i="3" s="1"/>
  <c r="LW27" i="3" s="1"/>
  <c r="LX27" i="3" s="1"/>
  <c r="LY27" i="3" s="1"/>
  <c r="CG23" i="3"/>
  <c r="CH23" i="3" s="1"/>
  <c r="CI23" i="3" s="1"/>
  <c r="CJ23" i="3" s="1"/>
  <c r="CK23" i="3" s="1"/>
  <c r="CL23" i="3" s="1"/>
  <c r="KU18" i="3"/>
  <c r="LZ18" i="3" s="1"/>
  <c r="MA18" i="3" s="1"/>
  <c r="MB18" i="3" s="1"/>
  <c r="MC18" i="3" s="1"/>
  <c r="MD18" i="3" s="1"/>
  <c r="ME18" i="3" s="1"/>
  <c r="KT24" i="3"/>
  <c r="LT24" i="3" s="1"/>
  <c r="LU24" i="3" s="1"/>
  <c r="KP24" i="3"/>
  <c r="OI25" i="3"/>
  <c r="PD25" i="3" s="1"/>
  <c r="PE25" i="3" s="1"/>
  <c r="PF25" i="3" s="1"/>
  <c r="PG25" i="3" s="1"/>
  <c r="PH25" i="3" s="1"/>
  <c r="PI25" i="3" s="1"/>
  <c r="KQ18" i="3"/>
  <c r="LB18" i="3" s="1"/>
  <c r="LC18" i="3" s="1"/>
  <c r="LD18" i="3" s="1"/>
  <c r="LE18" i="3" s="1"/>
  <c r="LF18" i="3" s="1"/>
  <c r="LG18" i="3" s="1"/>
  <c r="OJ25" i="3"/>
  <c r="PJ25" i="3" s="1"/>
  <c r="PK25" i="3" s="1"/>
  <c r="KR18" i="3"/>
  <c r="LH18" i="3" s="1"/>
  <c r="LI18" i="3" s="1"/>
  <c r="LJ18" i="3" s="1"/>
  <c r="LK18" i="3" s="1"/>
  <c r="LL18" i="3" s="1"/>
  <c r="LM18" i="3" s="1"/>
  <c r="BO23" i="3"/>
  <c r="BU23" i="3" s="1"/>
  <c r="BV23" i="3" s="1"/>
  <c r="BP22" i="3"/>
  <c r="CA22" i="3" s="1"/>
  <c r="CB22" i="3" s="1"/>
  <c r="CC22" i="3" s="1"/>
  <c r="CD22" i="3" s="1"/>
  <c r="CE22" i="3" s="1"/>
  <c r="CF22" i="3" s="1"/>
  <c r="BP20" i="3"/>
  <c r="CA20" i="3" s="1"/>
  <c r="KS24" i="3"/>
  <c r="LN24" i="3" s="1"/>
  <c r="LO24" i="3" s="1"/>
  <c r="LP24" i="3" s="1"/>
  <c r="LQ24" i="3" s="1"/>
  <c r="LR24" i="3" s="1"/>
  <c r="LS24" i="3" s="1"/>
  <c r="OG25" i="3"/>
  <c r="OR25" i="3" s="1"/>
  <c r="OS25" i="3" s="1"/>
  <c r="BR23" i="3"/>
  <c r="CM23" i="3" s="1"/>
  <c r="CN23" i="3" s="1"/>
  <c r="BQ20" i="3"/>
  <c r="CG20" i="3" s="1"/>
  <c r="CH20" i="3" s="1"/>
  <c r="CI20" i="3" s="1"/>
  <c r="CJ20" i="3" s="1"/>
  <c r="CK20" i="3" s="1"/>
  <c r="CL20" i="3" s="1"/>
  <c r="BT23" i="3"/>
  <c r="CY23" i="3" s="1"/>
  <c r="CZ23" i="3" s="1"/>
  <c r="DA23" i="3" s="1"/>
  <c r="DB23" i="3" s="1"/>
  <c r="DC23" i="3" s="1"/>
  <c r="BT20" i="3"/>
  <c r="CY20" i="3" s="1"/>
  <c r="CZ20" i="3" s="1"/>
  <c r="DA20" i="3" s="1"/>
  <c r="DB20" i="3" s="1"/>
  <c r="DC20" i="3" s="1"/>
  <c r="DD20" i="3" s="1"/>
  <c r="BP23" i="3"/>
  <c r="CA23" i="3" s="1"/>
  <c r="CB23" i="3" s="1"/>
  <c r="CC23" i="3" s="1"/>
  <c r="CD23" i="3" s="1"/>
  <c r="CE23" i="3" s="1"/>
  <c r="CF23" i="3" s="1"/>
  <c r="BS23" i="3"/>
  <c r="CS23" i="3" s="1"/>
  <c r="CT23" i="3" s="1"/>
  <c r="CU23" i="3" s="1"/>
  <c r="CV23" i="3" s="1"/>
  <c r="CW23" i="3" s="1"/>
  <c r="CX23" i="3" s="1"/>
  <c r="KS21" i="3"/>
  <c r="LN21" i="3" s="1"/>
  <c r="LO21" i="3" s="1"/>
  <c r="LP21" i="3" s="1"/>
  <c r="LQ21" i="3" s="1"/>
  <c r="LR21" i="3" s="1"/>
  <c r="LS21" i="3" s="1"/>
  <c r="IX30" i="3"/>
  <c r="JS30" i="3" s="1"/>
  <c r="JT30" i="3" s="1"/>
  <c r="JU30" i="3" s="1"/>
  <c r="JV30" i="3" s="1"/>
  <c r="KQ27" i="3"/>
  <c r="LB27" i="3" s="1"/>
  <c r="LC27" i="3" s="1"/>
  <c r="LD27" i="3" s="1"/>
  <c r="LE27" i="3" s="1"/>
  <c r="LF27" i="3" s="1"/>
  <c r="LG27" i="3" s="1"/>
  <c r="KU24" i="3"/>
  <c r="KT21" i="3"/>
  <c r="LT21" i="3" s="1"/>
  <c r="LU21" i="3" s="1"/>
  <c r="LV21" i="3" s="1"/>
  <c r="LW21" i="3" s="1"/>
  <c r="BR22" i="3"/>
  <c r="CM22" i="3" s="1"/>
  <c r="CN22" i="3" s="1"/>
  <c r="CO22" i="3" s="1"/>
  <c r="CP22" i="3" s="1"/>
  <c r="IV30" i="3"/>
  <c r="JG30" i="3" s="1"/>
  <c r="JH30" i="3" s="1"/>
  <c r="KU21" i="3"/>
  <c r="IW30" i="3"/>
  <c r="JM30" i="3" s="1"/>
  <c r="JN30" i="3" s="1"/>
  <c r="JO30" i="3" s="1"/>
  <c r="JP30" i="3" s="1"/>
  <c r="JQ30" i="3" s="1"/>
  <c r="JR30" i="3" s="1"/>
  <c r="KS27" i="3"/>
  <c r="LN27" i="3" s="1"/>
  <c r="LO27" i="3" s="1"/>
  <c r="LP27" i="3" s="1"/>
  <c r="LQ27" i="3" s="1"/>
  <c r="LR27" i="3" s="1"/>
  <c r="LS27" i="3" s="1"/>
  <c r="KQ24" i="3"/>
  <c r="LB24" i="3" s="1"/>
  <c r="LC24" i="3" s="1"/>
  <c r="LD24" i="3" s="1"/>
  <c r="LE24" i="3" s="1"/>
  <c r="LF24" i="3" s="1"/>
  <c r="LG24" i="3" s="1"/>
  <c r="KP21" i="3"/>
  <c r="KV21" i="3" s="1"/>
  <c r="BS22" i="3"/>
  <c r="CS22" i="3" s="1"/>
  <c r="CT22" i="3" s="1"/>
  <c r="CU22" i="3" s="1"/>
  <c r="CV22" i="3" s="1"/>
  <c r="CW22" i="3" s="1"/>
  <c r="CX22" i="3" s="1"/>
  <c r="IU30" i="3"/>
  <c r="JA30" i="3" s="1"/>
  <c r="JB30" i="3" s="1"/>
  <c r="KR21" i="3"/>
  <c r="LH21" i="3" s="1"/>
  <c r="LI21" i="3" s="1"/>
  <c r="LJ21" i="3" s="1"/>
  <c r="LK21" i="3" s="1"/>
  <c r="LL21" i="3" s="1"/>
  <c r="LM21" i="3" s="1"/>
  <c r="IY30" i="3"/>
  <c r="JY30" i="3" s="1"/>
  <c r="JZ30" i="3" s="1"/>
  <c r="KA30" i="3" s="1"/>
  <c r="KB30" i="3" s="1"/>
  <c r="KC30" i="3" s="1"/>
  <c r="KD30" i="3" s="1"/>
  <c r="FI20" i="3"/>
  <c r="GI20" i="3" s="1"/>
  <c r="GJ20" i="3" s="1"/>
  <c r="FH20" i="3"/>
  <c r="FG20" i="3"/>
  <c r="FF20" i="3"/>
  <c r="FQ20" i="3" s="1"/>
  <c r="FR20" i="3" s="1"/>
  <c r="FS20" i="3" s="1"/>
  <c r="FT20" i="3" s="1"/>
  <c r="FE20" i="3"/>
  <c r="FJ20" i="3"/>
  <c r="HE20" i="3"/>
  <c r="IJ20" i="3" s="1"/>
  <c r="IK20" i="3" s="1"/>
  <c r="IL20" i="3" s="1"/>
  <c r="IM20" i="3" s="1"/>
  <c r="HD20" i="3"/>
  <c r="ID20" i="3" s="1"/>
  <c r="IE20" i="3" s="1"/>
  <c r="HC20" i="3"/>
  <c r="HB20" i="3"/>
  <c r="HR20" i="3" s="1"/>
  <c r="HS20" i="3" s="1"/>
  <c r="HT20" i="3" s="1"/>
  <c r="HU20" i="3" s="1"/>
  <c r="HV20" i="3" s="1"/>
  <c r="HW20" i="3" s="1"/>
  <c r="HA20" i="3"/>
  <c r="GZ20" i="3"/>
  <c r="DO23" i="3"/>
  <c r="DN23" i="3"/>
  <c r="DM23" i="3"/>
  <c r="EH23" i="3" s="1"/>
  <c r="EI23" i="3" s="1"/>
  <c r="EJ23" i="3" s="1"/>
  <c r="EK23" i="3" s="1"/>
  <c r="EL23" i="3" s="1"/>
  <c r="EM23" i="3" s="1"/>
  <c r="DL23" i="3"/>
  <c r="EB23" i="3" s="1"/>
  <c r="EC23" i="3" s="1"/>
  <c r="ED23" i="3" s="1"/>
  <c r="EE23" i="3" s="1"/>
  <c r="DK23" i="3"/>
  <c r="DV23" i="3" s="1"/>
  <c r="DW23" i="3" s="1"/>
  <c r="DJ23" i="3"/>
  <c r="HA21" i="3"/>
  <c r="HD21" i="3"/>
  <c r="HC21" i="3"/>
  <c r="HX21" i="3" s="1"/>
  <c r="HY21" i="3" s="1"/>
  <c r="HB21" i="3"/>
  <c r="HR21" i="3" s="1"/>
  <c r="HS21" i="3" s="1"/>
  <c r="HT21" i="3" s="1"/>
  <c r="HU21" i="3" s="1"/>
  <c r="HV21" i="3" s="1"/>
  <c r="HW21" i="3" s="1"/>
  <c r="GZ21" i="3"/>
  <c r="HE21" i="3"/>
  <c r="KT26" i="3"/>
  <c r="LT26" i="3" s="1"/>
  <c r="LU26" i="3" s="1"/>
  <c r="LV26" i="3" s="1"/>
  <c r="LW26" i="3" s="1"/>
  <c r="KU26" i="3"/>
  <c r="KP26" i="3"/>
  <c r="KS26" i="3"/>
  <c r="LN26" i="3" s="1"/>
  <c r="LO26" i="3" s="1"/>
  <c r="LP26" i="3" s="1"/>
  <c r="LQ26" i="3" s="1"/>
  <c r="KR26" i="3"/>
  <c r="LH26" i="3" s="1"/>
  <c r="LI26" i="3" s="1"/>
  <c r="KQ26" i="3"/>
  <c r="LB26" i="3" s="1"/>
  <c r="LC26" i="3" s="1"/>
  <c r="RX25" i="3"/>
  <c r="SA25" i="3"/>
  <c r="RZ25" i="3"/>
  <c r="SZ25" i="3" s="1"/>
  <c r="TA25" i="3" s="1"/>
  <c r="TB25" i="3" s="1"/>
  <c r="TC25" i="3" s="1"/>
  <c r="RY25" i="3"/>
  <c r="ST25" i="3" s="1"/>
  <c r="SU25" i="3" s="1"/>
  <c r="RV25" i="3"/>
  <c r="RW25" i="3"/>
  <c r="KS22" i="3"/>
  <c r="LN22" i="3" s="1"/>
  <c r="LO22" i="3" s="1"/>
  <c r="LP22" i="3" s="1"/>
  <c r="LQ22" i="3" s="1"/>
  <c r="KP22" i="3"/>
  <c r="KV22" i="3" s="1"/>
  <c r="KU22" i="3"/>
  <c r="KT22" i="3"/>
  <c r="KR22" i="3"/>
  <c r="LH22" i="3" s="1"/>
  <c r="LI22" i="3" s="1"/>
  <c r="LJ22" i="3" s="1"/>
  <c r="LK22" i="3" s="1"/>
  <c r="LL22" i="3" s="1"/>
  <c r="LM22" i="3" s="1"/>
  <c r="KQ22" i="3"/>
  <c r="IU28" i="3"/>
  <c r="IZ28" i="3"/>
  <c r="IY28" i="3"/>
  <c r="JY28" i="3" s="1"/>
  <c r="JZ28" i="3" s="1"/>
  <c r="IX28" i="3"/>
  <c r="IW28" i="3"/>
  <c r="JM28" i="3" s="1"/>
  <c r="JN28" i="3" s="1"/>
  <c r="JO28" i="3" s="1"/>
  <c r="JP28" i="3" s="1"/>
  <c r="JQ28" i="3" s="1"/>
  <c r="JR28" i="3" s="1"/>
  <c r="IV28" i="3"/>
  <c r="HB23" i="3"/>
  <c r="HR23" i="3" s="1"/>
  <c r="HS23" i="3" s="1"/>
  <c r="HT23" i="3" s="1"/>
  <c r="HU23" i="3" s="1"/>
  <c r="HA23" i="3"/>
  <c r="HL23" i="3" s="1"/>
  <c r="HM23" i="3" s="1"/>
  <c r="GZ23" i="3"/>
  <c r="HF23" i="3" s="1"/>
  <c r="HE23" i="3"/>
  <c r="IJ23" i="3" s="1"/>
  <c r="IK23" i="3" s="1"/>
  <c r="HC23" i="3"/>
  <c r="HX23" i="3" s="1"/>
  <c r="HY23" i="3" s="1"/>
  <c r="HZ23" i="3" s="1"/>
  <c r="IA23" i="3" s="1"/>
  <c r="IB23" i="3" s="1"/>
  <c r="IC23" i="3" s="1"/>
  <c r="HD23" i="3"/>
  <c r="QF24" i="3"/>
  <c r="QE24" i="3"/>
  <c r="RE24" i="3" s="1"/>
  <c r="RF24" i="3" s="1"/>
  <c r="QC24" i="3"/>
  <c r="QS24" i="3" s="1"/>
  <c r="QT24" i="3" s="1"/>
  <c r="QU24" i="3" s="1"/>
  <c r="QV24" i="3" s="1"/>
  <c r="QW24" i="3" s="1"/>
  <c r="QX24" i="3" s="1"/>
  <c r="QD24" i="3"/>
  <c r="QB24" i="3"/>
  <c r="QA24" i="3"/>
  <c r="HE27" i="3"/>
  <c r="IJ27" i="3" s="1"/>
  <c r="IK27" i="3" s="1"/>
  <c r="HD27" i="3"/>
  <c r="HC27" i="3"/>
  <c r="HX27" i="3" s="1"/>
  <c r="HY27" i="3" s="1"/>
  <c r="HZ27" i="3" s="1"/>
  <c r="IA27" i="3" s="1"/>
  <c r="IB27" i="3" s="1"/>
  <c r="IC27" i="3" s="1"/>
  <c r="GZ27" i="3"/>
  <c r="HB27" i="3"/>
  <c r="HA27" i="3"/>
  <c r="HL27" i="3" s="1"/>
  <c r="HM27" i="3" s="1"/>
  <c r="MO26" i="3"/>
  <c r="MP26" i="3"/>
  <c r="MM26" i="3"/>
  <c r="NC26" i="3" s="1"/>
  <c r="ND26" i="3" s="1"/>
  <c r="MK26" i="3"/>
  <c r="MQ26" i="3" s="1"/>
  <c r="MR26" i="3" s="1"/>
  <c r="MS26" i="3" s="1"/>
  <c r="MN26" i="3"/>
  <c r="ML26" i="3"/>
  <c r="BT26" i="3"/>
  <c r="BS26" i="3"/>
  <c r="CS26" i="3" s="1"/>
  <c r="CT26" i="3" s="1"/>
  <c r="CU26" i="3" s="1"/>
  <c r="CV26" i="3" s="1"/>
  <c r="CW26" i="3" s="1"/>
  <c r="CX26" i="3" s="1"/>
  <c r="BP26" i="3"/>
  <c r="BR26" i="3"/>
  <c r="BQ26" i="3"/>
  <c r="CG26" i="3" s="1"/>
  <c r="CH26" i="3" s="1"/>
  <c r="BO26" i="3"/>
  <c r="BP29" i="3"/>
  <c r="CA29" i="3" s="1"/>
  <c r="CB29" i="3" s="1"/>
  <c r="CC29" i="3" s="1"/>
  <c r="CD29" i="3" s="1"/>
  <c r="CE29" i="3" s="1"/>
  <c r="CF29" i="3" s="1"/>
  <c r="BO29" i="3"/>
  <c r="BT29" i="3"/>
  <c r="BS29" i="3"/>
  <c r="CS29" i="3" s="1"/>
  <c r="CT29" i="3" s="1"/>
  <c r="CU29" i="3" s="1"/>
  <c r="CV29" i="3" s="1"/>
  <c r="BR29" i="3"/>
  <c r="BQ29" i="3"/>
  <c r="CG29" i="3" s="1"/>
  <c r="CH29" i="3" s="1"/>
  <c r="CI29" i="3" s="1"/>
  <c r="CJ29" i="3" s="1"/>
  <c r="CK29" i="3" s="1"/>
  <c r="CL29" i="3" s="1"/>
  <c r="ML29" i="3"/>
  <c r="MP29" i="3"/>
  <c r="NU29" i="3" s="1"/>
  <c r="NV29" i="3" s="1"/>
  <c r="NW29" i="3" s="1"/>
  <c r="NX29" i="3" s="1"/>
  <c r="NY29" i="3" s="1"/>
  <c r="NZ29" i="3" s="1"/>
  <c r="MO29" i="3"/>
  <c r="NO29" i="3" s="1"/>
  <c r="NP29" i="3" s="1"/>
  <c r="NQ29" i="3" s="1"/>
  <c r="NR29" i="3" s="1"/>
  <c r="MN29" i="3"/>
  <c r="MM29" i="3"/>
  <c r="NC29" i="3" s="1"/>
  <c r="ND29" i="3" s="1"/>
  <c r="MK29" i="3"/>
  <c r="MP24" i="3"/>
  <c r="MO24" i="3"/>
  <c r="NO24" i="3" s="1"/>
  <c r="NP24" i="3" s="1"/>
  <c r="MN24" i="3"/>
  <c r="NI24" i="3" s="1"/>
  <c r="NJ24" i="3" s="1"/>
  <c r="NK24" i="3" s="1"/>
  <c r="NL24" i="3" s="1"/>
  <c r="NM24" i="3" s="1"/>
  <c r="NN24" i="3" s="1"/>
  <c r="MM24" i="3"/>
  <c r="NC24" i="3" s="1"/>
  <c r="ND24" i="3" s="1"/>
  <c r="NE24" i="3" s="1"/>
  <c r="NF24" i="3" s="1"/>
  <c r="NG24" i="3" s="1"/>
  <c r="NH24" i="3" s="1"/>
  <c r="ML24" i="3"/>
  <c r="MK24" i="3"/>
  <c r="FE23" i="3"/>
  <c r="FI23" i="3"/>
  <c r="GI23" i="3" s="1"/>
  <c r="GJ23" i="3" s="1"/>
  <c r="FH23" i="3"/>
  <c r="FJ23" i="3"/>
  <c r="GO23" i="3" s="1"/>
  <c r="GP23" i="3" s="1"/>
  <c r="GQ23" i="3" s="1"/>
  <c r="GR23" i="3" s="1"/>
  <c r="GS23" i="3" s="1"/>
  <c r="GT23" i="3" s="1"/>
  <c r="FG23" i="3"/>
  <c r="FW23" i="3" s="1"/>
  <c r="FX23" i="3" s="1"/>
  <c r="FY23" i="3" s="1"/>
  <c r="FZ23" i="3" s="1"/>
  <c r="FF23" i="3"/>
  <c r="FQ23" i="3" s="1"/>
  <c r="FR23" i="3" s="1"/>
  <c r="OI22" i="3"/>
  <c r="PD22" i="3" s="1"/>
  <c r="PE22" i="3" s="1"/>
  <c r="PF22" i="3" s="1"/>
  <c r="PG22" i="3" s="1"/>
  <c r="OK22" i="3"/>
  <c r="OJ22" i="3"/>
  <c r="OH22" i="3"/>
  <c r="OG22" i="3"/>
  <c r="OF22" i="3"/>
  <c r="DN30" i="3"/>
  <c r="DO30" i="3"/>
  <c r="DM30" i="3"/>
  <c r="DJ30" i="3"/>
  <c r="DL30" i="3"/>
  <c r="DK30" i="3"/>
  <c r="MP28" i="3"/>
  <c r="MO28" i="3"/>
  <c r="NO28" i="3" s="1"/>
  <c r="NP28" i="3" s="1"/>
  <c r="MN28" i="3"/>
  <c r="NI28" i="3" s="1"/>
  <c r="NJ28" i="3" s="1"/>
  <c r="NK28" i="3" s="1"/>
  <c r="NL28" i="3" s="1"/>
  <c r="NM28" i="3" s="1"/>
  <c r="NN28" i="3" s="1"/>
  <c r="MM28" i="3"/>
  <c r="NC28" i="3" s="1"/>
  <c r="ND28" i="3" s="1"/>
  <c r="NE28" i="3" s="1"/>
  <c r="NF28" i="3" s="1"/>
  <c r="NG28" i="3" s="1"/>
  <c r="NH28" i="3" s="1"/>
  <c r="ML28" i="3"/>
  <c r="MK28" i="3"/>
  <c r="FH24" i="3"/>
  <c r="GC24" i="3" s="1"/>
  <c r="GD24" i="3" s="1"/>
  <c r="GE24" i="3" s="1"/>
  <c r="GF24" i="3" s="1"/>
  <c r="FJ24" i="3"/>
  <c r="FI24" i="3"/>
  <c r="GI24" i="3" s="1"/>
  <c r="GJ24" i="3" s="1"/>
  <c r="FG24" i="3"/>
  <c r="FW24" i="3" s="1"/>
  <c r="FX24" i="3" s="1"/>
  <c r="FY24" i="3" s="1"/>
  <c r="FZ24" i="3" s="1"/>
  <c r="FF24" i="3"/>
  <c r="FQ24" i="3" s="1"/>
  <c r="FR24" i="3" s="1"/>
  <c r="FS24" i="3" s="1"/>
  <c r="FT24" i="3" s="1"/>
  <c r="FE24" i="3"/>
  <c r="FK24" i="3" s="1"/>
  <c r="IZ27" i="3"/>
  <c r="KE27" i="3" s="1"/>
  <c r="KF27" i="3" s="1"/>
  <c r="IY27" i="3"/>
  <c r="IW27" i="3"/>
  <c r="IX27" i="3"/>
  <c r="JS27" i="3" s="1"/>
  <c r="JT27" i="3" s="1"/>
  <c r="JU27" i="3" s="1"/>
  <c r="JV27" i="3" s="1"/>
  <c r="JW27" i="3" s="1"/>
  <c r="JX27" i="3" s="1"/>
  <c r="IV27" i="3"/>
  <c r="IU27" i="3"/>
  <c r="OL25" i="3"/>
  <c r="OM25" i="3" s="1"/>
  <c r="LB21" i="3"/>
  <c r="LC21" i="3" s="1"/>
  <c r="LD21" i="3" s="1"/>
  <c r="LE21" i="3" s="1"/>
  <c r="SA26" i="3"/>
  <c r="RZ26" i="3"/>
  <c r="RY26" i="3"/>
  <c r="RV26" i="3"/>
  <c r="RX26" i="3"/>
  <c r="SN26" i="3" s="1"/>
  <c r="SO26" i="3" s="1"/>
  <c r="RW26" i="3"/>
  <c r="SH26" i="3" s="1"/>
  <c r="SI26" i="3" s="1"/>
  <c r="DK29" i="3"/>
  <c r="DL29" i="3"/>
  <c r="EB29" i="3" s="1"/>
  <c r="EC29" i="3" s="1"/>
  <c r="DJ29" i="3"/>
  <c r="DO29" i="3"/>
  <c r="DN29" i="3"/>
  <c r="EN29" i="3" s="1"/>
  <c r="EO29" i="3" s="1"/>
  <c r="EP29" i="3" s="1"/>
  <c r="EQ29" i="3" s="1"/>
  <c r="DM29" i="3"/>
  <c r="QD22" i="3"/>
  <c r="QY22" i="3" s="1"/>
  <c r="QZ22" i="3" s="1"/>
  <c r="RA22" i="3" s="1"/>
  <c r="RB22" i="3" s="1"/>
  <c r="QF22" i="3"/>
  <c r="QC22" i="3"/>
  <c r="QS22" i="3" s="1"/>
  <c r="QT22" i="3" s="1"/>
  <c r="QE22" i="3"/>
  <c r="QA22" i="3"/>
  <c r="QB22" i="3"/>
  <c r="HA25" i="3"/>
  <c r="GZ25" i="3"/>
  <c r="HE25" i="3"/>
  <c r="HD25" i="3"/>
  <c r="ID25" i="3" s="1"/>
  <c r="IE25" i="3" s="1"/>
  <c r="IF25" i="3" s="1"/>
  <c r="IG25" i="3" s="1"/>
  <c r="HC25" i="3"/>
  <c r="HX25" i="3" s="1"/>
  <c r="HY25" i="3" s="1"/>
  <c r="HB25" i="3"/>
  <c r="HR25" i="3" s="1"/>
  <c r="HS25" i="3" s="1"/>
  <c r="HT25" i="3" s="1"/>
  <c r="HU25" i="3" s="1"/>
  <c r="HV25" i="3" s="1"/>
  <c r="HW25" i="3" s="1"/>
  <c r="MO22" i="3"/>
  <c r="NO22" i="3" s="1"/>
  <c r="NP22" i="3" s="1"/>
  <c r="NQ22" i="3" s="1"/>
  <c r="NR22" i="3" s="1"/>
  <c r="NS22" i="3" s="1"/>
  <c r="NT22" i="3" s="1"/>
  <c r="MP22" i="3"/>
  <c r="MM22" i="3"/>
  <c r="MK22" i="3"/>
  <c r="MN22" i="3"/>
  <c r="NI22" i="3" s="1"/>
  <c r="NJ22" i="3" s="1"/>
  <c r="NK22" i="3" s="1"/>
  <c r="NL22" i="3" s="1"/>
  <c r="ML22" i="3"/>
  <c r="IV23" i="3"/>
  <c r="JG23" i="3" s="1"/>
  <c r="JH23" i="3" s="1"/>
  <c r="IU23" i="3"/>
  <c r="IW23" i="3"/>
  <c r="IZ23" i="3"/>
  <c r="KE23" i="3" s="1"/>
  <c r="KF23" i="3" s="1"/>
  <c r="IY23" i="3"/>
  <c r="IX23" i="3"/>
  <c r="RZ30" i="3"/>
  <c r="SA30" i="3"/>
  <c r="RX30" i="3"/>
  <c r="SN30" i="3" s="1"/>
  <c r="SO30" i="3" s="1"/>
  <c r="RV30" i="3"/>
  <c r="RW30" i="3"/>
  <c r="SH30" i="3" s="1"/>
  <c r="SI30" i="3" s="1"/>
  <c r="RY30" i="3"/>
  <c r="HD30" i="3"/>
  <c r="ID30" i="3" s="1"/>
  <c r="IE30" i="3" s="1"/>
  <c r="IF30" i="3" s="1"/>
  <c r="IG30" i="3" s="1"/>
  <c r="IH30" i="3" s="1"/>
  <c r="II30" i="3" s="1"/>
  <c r="GZ30" i="3"/>
  <c r="HE30" i="3"/>
  <c r="HA30" i="3"/>
  <c r="HB30" i="3"/>
  <c r="HC30" i="3"/>
  <c r="HX30" i="3" s="1"/>
  <c r="HY30" i="3" s="1"/>
  <c r="HZ30" i="3" s="1"/>
  <c r="IA30" i="3" s="1"/>
  <c r="RW22" i="3"/>
  <c r="SH22" i="3" s="1"/>
  <c r="SI22" i="3" s="1"/>
  <c r="RY22" i="3"/>
  <c r="RV22" i="3"/>
  <c r="SB22" i="3" s="1"/>
  <c r="RZ22" i="3"/>
  <c r="SA22" i="3"/>
  <c r="RX22" i="3"/>
  <c r="SN22" i="3" s="1"/>
  <c r="SO22" i="3" s="1"/>
  <c r="KU23" i="3"/>
  <c r="KT23" i="3"/>
  <c r="KS23" i="3"/>
  <c r="KR23" i="3"/>
  <c r="LH23" i="3" s="1"/>
  <c r="LI23" i="3" s="1"/>
  <c r="LJ23" i="3" s="1"/>
  <c r="LK23" i="3" s="1"/>
  <c r="KP23" i="3"/>
  <c r="KQ23" i="3"/>
  <c r="LB23" i="3" s="1"/>
  <c r="LC23" i="3" s="1"/>
  <c r="LD23" i="3" s="1"/>
  <c r="LE23" i="3" s="1"/>
  <c r="LF23" i="3" s="1"/>
  <c r="LG23" i="3" s="1"/>
  <c r="BO28" i="3"/>
  <c r="BS28" i="3"/>
  <c r="BT28" i="3"/>
  <c r="BR28" i="3"/>
  <c r="BQ28" i="3"/>
  <c r="CG28" i="3" s="1"/>
  <c r="CH28" i="3" s="1"/>
  <c r="CI28" i="3" s="1"/>
  <c r="CJ28" i="3" s="1"/>
  <c r="BP28" i="3"/>
  <c r="MP20" i="3"/>
  <c r="NU20" i="3" s="1"/>
  <c r="NV20" i="3" s="1"/>
  <c r="NW20" i="3" s="1"/>
  <c r="NX20" i="3" s="1"/>
  <c r="MO20" i="3"/>
  <c r="NO20" i="3" s="1"/>
  <c r="NP20" i="3" s="1"/>
  <c r="MN20" i="3"/>
  <c r="NI20" i="3" s="1"/>
  <c r="NJ20" i="3" s="1"/>
  <c r="NK20" i="3" s="1"/>
  <c r="NL20" i="3" s="1"/>
  <c r="NM20" i="3" s="1"/>
  <c r="NN20" i="3" s="1"/>
  <c r="MM20" i="3"/>
  <c r="NC20" i="3" s="1"/>
  <c r="ND20" i="3" s="1"/>
  <c r="NE20" i="3" s="1"/>
  <c r="NF20" i="3" s="1"/>
  <c r="NG20" i="3" s="1"/>
  <c r="NH20" i="3" s="1"/>
  <c r="ML20" i="3"/>
  <c r="MK20" i="3"/>
  <c r="DK20" i="3"/>
  <c r="DV20" i="3" s="1"/>
  <c r="DW20" i="3" s="1"/>
  <c r="DX20" i="3" s="1"/>
  <c r="DY20" i="3" s="1"/>
  <c r="DJ20" i="3"/>
  <c r="DO20" i="3"/>
  <c r="DN20" i="3"/>
  <c r="EN20" i="3" s="1"/>
  <c r="EO20" i="3" s="1"/>
  <c r="DM20" i="3"/>
  <c r="DL20" i="3"/>
  <c r="EB20" i="3" s="1"/>
  <c r="EC20" i="3" s="1"/>
  <c r="ED20" i="3" s="1"/>
  <c r="EE20" i="3" s="1"/>
  <c r="EF20" i="3" s="1"/>
  <c r="EG20" i="3" s="1"/>
  <c r="LH24" i="3"/>
  <c r="LI24" i="3" s="1"/>
  <c r="LJ24" i="3" s="1"/>
  <c r="LK24" i="3" s="1"/>
  <c r="LL24" i="3" s="1"/>
  <c r="LM24" i="3" s="1"/>
  <c r="CY22" i="3"/>
  <c r="CZ22" i="3" s="1"/>
  <c r="LZ29" i="3"/>
  <c r="MA29" i="3" s="1"/>
  <c r="MB29" i="3" s="1"/>
  <c r="MC29" i="3" s="1"/>
  <c r="MD29" i="3" s="1"/>
  <c r="ME29" i="3" s="1"/>
  <c r="DP28" i="3"/>
  <c r="MO30" i="3"/>
  <c r="NO30" i="3" s="1"/>
  <c r="NP30" i="3" s="1"/>
  <c r="NQ30" i="3" s="1"/>
  <c r="NR30" i="3" s="1"/>
  <c r="NS30" i="3" s="1"/>
  <c r="NT30" i="3" s="1"/>
  <c r="MP30" i="3"/>
  <c r="ML30" i="3"/>
  <c r="MW30" i="3" s="1"/>
  <c r="MX30" i="3" s="1"/>
  <c r="MY30" i="3" s="1"/>
  <c r="MZ30" i="3" s="1"/>
  <c r="NA30" i="3" s="1"/>
  <c r="NB30" i="3" s="1"/>
  <c r="MN30" i="3"/>
  <c r="NI30" i="3" s="1"/>
  <c r="NJ30" i="3" s="1"/>
  <c r="NK30" i="3" s="1"/>
  <c r="NL30" i="3" s="1"/>
  <c r="MK30" i="3"/>
  <c r="MM30" i="3"/>
  <c r="NC30" i="3" s="1"/>
  <c r="ND30" i="3" s="1"/>
  <c r="FH26" i="3"/>
  <c r="GC26" i="3" s="1"/>
  <c r="GD26" i="3" s="1"/>
  <c r="FE26" i="3"/>
  <c r="FJ26" i="3"/>
  <c r="FI26" i="3"/>
  <c r="FG26" i="3"/>
  <c r="FW26" i="3" s="1"/>
  <c r="FX26" i="3" s="1"/>
  <c r="FF26" i="3"/>
  <c r="FQ26" i="3" s="1"/>
  <c r="FR26" i="3" s="1"/>
  <c r="FS26" i="3" s="1"/>
  <c r="FT26" i="3" s="1"/>
  <c r="FU26" i="3" s="1"/>
  <c r="FV26" i="3" s="1"/>
  <c r="FF21" i="3"/>
  <c r="FQ21" i="3" s="1"/>
  <c r="FR21" i="3" s="1"/>
  <c r="FS21" i="3" s="1"/>
  <c r="FT21" i="3" s="1"/>
  <c r="FH21" i="3"/>
  <c r="GC21" i="3" s="1"/>
  <c r="GD21" i="3" s="1"/>
  <c r="GE21" i="3" s="1"/>
  <c r="GF21" i="3" s="1"/>
  <c r="FG21" i="3"/>
  <c r="FE21" i="3"/>
  <c r="FI21" i="3"/>
  <c r="FJ21" i="3"/>
  <c r="KV29" i="3"/>
  <c r="KW29" i="3" s="1"/>
  <c r="RX29" i="3"/>
  <c r="SA29" i="3"/>
  <c r="RY29" i="3"/>
  <c r="RV29" i="3"/>
  <c r="RZ29" i="3"/>
  <c r="SZ29" i="3" s="1"/>
  <c r="TA29" i="3" s="1"/>
  <c r="TB29" i="3" s="1"/>
  <c r="TC29" i="3" s="1"/>
  <c r="RW29" i="3"/>
  <c r="FF25" i="3"/>
  <c r="FE25" i="3"/>
  <c r="FI25" i="3"/>
  <c r="FH25" i="3"/>
  <c r="GC25" i="3" s="1"/>
  <c r="GD25" i="3" s="1"/>
  <c r="FG25" i="3"/>
  <c r="FJ25" i="3"/>
  <c r="QB25" i="3"/>
  <c r="QE25" i="3"/>
  <c r="RE25" i="3" s="1"/>
  <c r="RF25" i="3" s="1"/>
  <c r="RG25" i="3" s="1"/>
  <c r="RH25" i="3" s="1"/>
  <c r="QD25" i="3"/>
  <c r="QY25" i="3" s="1"/>
  <c r="QZ25" i="3" s="1"/>
  <c r="QC25" i="3"/>
  <c r="QF25" i="3"/>
  <c r="QA25" i="3"/>
  <c r="QE26" i="3"/>
  <c r="RE26" i="3" s="1"/>
  <c r="RF26" i="3" s="1"/>
  <c r="RG26" i="3" s="1"/>
  <c r="RH26" i="3" s="1"/>
  <c r="RI26" i="3" s="1"/>
  <c r="RJ26" i="3" s="1"/>
  <c r="QF26" i="3"/>
  <c r="QA26" i="3"/>
  <c r="QG26" i="3" s="1"/>
  <c r="QC26" i="3"/>
  <c r="QB26" i="3"/>
  <c r="QM26" i="3" s="1"/>
  <c r="QN26" i="3" s="1"/>
  <c r="QO26" i="3" s="1"/>
  <c r="QP26" i="3" s="1"/>
  <c r="QQ26" i="3" s="1"/>
  <c r="QR26" i="3" s="1"/>
  <c r="QD26" i="3"/>
  <c r="QY26" i="3" s="1"/>
  <c r="QZ26" i="3" s="1"/>
  <c r="RA26" i="3" s="1"/>
  <c r="RB26" i="3" s="1"/>
  <c r="HA29" i="3"/>
  <c r="GZ29" i="3"/>
  <c r="HE29" i="3"/>
  <c r="HD29" i="3"/>
  <c r="ID29" i="3" s="1"/>
  <c r="IE29" i="3" s="1"/>
  <c r="IF29" i="3" s="1"/>
  <c r="IG29" i="3" s="1"/>
  <c r="HC29" i="3"/>
  <c r="HX29" i="3" s="1"/>
  <c r="HY29" i="3" s="1"/>
  <c r="HB29" i="3"/>
  <c r="HR29" i="3" s="1"/>
  <c r="HS29" i="3" s="1"/>
  <c r="HT29" i="3" s="1"/>
  <c r="HU29" i="3" s="1"/>
  <c r="HV29" i="3" s="1"/>
  <c r="HW29" i="3" s="1"/>
  <c r="IW29" i="3"/>
  <c r="IZ29" i="3"/>
  <c r="IY29" i="3"/>
  <c r="JY29" i="3" s="1"/>
  <c r="JZ29" i="3" s="1"/>
  <c r="KA29" i="3" s="1"/>
  <c r="KB29" i="3" s="1"/>
  <c r="IX29" i="3"/>
  <c r="JS29" i="3" s="1"/>
  <c r="JT29" i="3" s="1"/>
  <c r="IU29" i="3"/>
  <c r="IV29" i="3"/>
  <c r="DO24" i="3"/>
  <c r="DN24" i="3"/>
  <c r="EN24" i="3" s="1"/>
  <c r="EO24" i="3" s="1"/>
  <c r="DM24" i="3"/>
  <c r="EH24" i="3" s="1"/>
  <c r="EI24" i="3" s="1"/>
  <c r="EJ24" i="3" s="1"/>
  <c r="EK24" i="3" s="1"/>
  <c r="EL24" i="3" s="1"/>
  <c r="EM24" i="3" s="1"/>
  <c r="DL24" i="3"/>
  <c r="EB24" i="3" s="1"/>
  <c r="EC24" i="3" s="1"/>
  <c r="ED24" i="3" s="1"/>
  <c r="EE24" i="3" s="1"/>
  <c r="EF24" i="3" s="1"/>
  <c r="EG24" i="3" s="1"/>
  <c r="DK24" i="3"/>
  <c r="DV24" i="3" s="1"/>
  <c r="DW24" i="3" s="1"/>
  <c r="DX24" i="3" s="1"/>
  <c r="DY24" i="3" s="1"/>
  <c r="DJ24" i="3"/>
  <c r="IV21" i="3"/>
  <c r="IZ21" i="3"/>
  <c r="IY21" i="3"/>
  <c r="IX21" i="3"/>
  <c r="IW21" i="3"/>
  <c r="JM21" i="3" s="1"/>
  <c r="JN21" i="3" s="1"/>
  <c r="JO21" i="3" s="1"/>
  <c r="JP21" i="3" s="1"/>
  <c r="JQ21" i="3" s="1"/>
  <c r="JR21" i="3" s="1"/>
  <c r="IU21" i="3"/>
  <c r="GZ28" i="3"/>
  <c r="HE28" i="3"/>
  <c r="HD28" i="3"/>
  <c r="ID28" i="3" s="1"/>
  <c r="IE28" i="3" s="1"/>
  <c r="HC28" i="3"/>
  <c r="HX28" i="3" s="1"/>
  <c r="HY28" i="3" s="1"/>
  <c r="HB28" i="3"/>
  <c r="HA28" i="3"/>
  <c r="HL28" i="3" s="1"/>
  <c r="HM28" i="3" s="1"/>
  <c r="HN28" i="3" s="1"/>
  <c r="HO28" i="3" s="1"/>
  <c r="QF20" i="3"/>
  <c r="QB20" i="3"/>
  <c r="QE20" i="3"/>
  <c r="QD20" i="3"/>
  <c r="QC20" i="3"/>
  <c r="QS20" i="3" s="1"/>
  <c r="QT20" i="3" s="1"/>
  <c r="QU20" i="3" s="1"/>
  <c r="QV20" i="3" s="1"/>
  <c r="QW20" i="3" s="1"/>
  <c r="QX20" i="3" s="1"/>
  <c r="QA20" i="3"/>
  <c r="KQ25" i="3"/>
  <c r="LB25" i="3" s="1"/>
  <c r="LC25" i="3" s="1"/>
  <c r="LD25" i="3" s="1"/>
  <c r="LE25" i="3" s="1"/>
  <c r="LF25" i="3" s="1"/>
  <c r="LG25" i="3" s="1"/>
  <c r="KU25" i="3"/>
  <c r="KT25" i="3"/>
  <c r="LT25" i="3" s="1"/>
  <c r="LU25" i="3" s="1"/>
  <c r="LV25" i="3" s="1"/>
  <c r="LW25" i="3" s="1"/>
  <c r="KS25" i="3"/>
  <c r="KR25" i="3"/>
  <c r="KP25" i="3"/>
  <c r="HE24" i="3"/>
  <c r="IJ24" i="3" s="1"/>
  <c r="IK24" i="3" s="1"/>
  <c r="IL24" i="3" s="1"/>
  <c r="IM24" i="3" s="1"/>
  <c r="HB24" i="3"/>
  <c r="HR24" i="3" s="1"/>
  <c r="HS24" i="3" s="1"/>
  <c r="HT24" i="3" s="1"/>
  <c r="HU24" i="3" s="1"/>
  <c r="HV24" i="3" s="1"/>
  <c r="HW24" i="3" s="1"/>
  <c r="HA24" i="3"/>
  <c r="GZ24" i="3"/>
  <c r="HD24" i="3"/>
  <c r="ID24" i="3" s="1"/>
  <c r="IE24" i="3" s="1"/>
  <c r="HC24" i="3"/>
  <c r="MP23" i="3"/>
  <c r="MN23" i="3"/>
  <c r="NI23" i="3" s="1"/>
  <c r="NJ23" i="3" s="1"/>
  <c r="NK23" i="3" s="1"/>
  <c r="NL23" i="3" s="1"/>
  <c r="MK23" i="3"/>
  <c r="MQ23" i="3" s="1"/>
  <c r="ML23" i="3"/>
  <c r="MW23" i="3" s="1"/>
  <c r="MX23" i="3" s="1"/>
  <c r="MO23" i="3"/>
  <c r="MM23" i="3"/>
  <c r="OJ27" i="3"/>
  <c r="OH27" i="3"/>
  <c r="OG27" i="3"/>
  <c r="OR27" i="3" s="1"/>
  <c r="OS27" i="3" s="1"/>
  <c r="OK27" i="3"/>
  <c r="PP27" i="3" s="1"/>
  <c r="PQ27" i="3" s="1"/>
  <c r="OI27" i="3"/>
  <c r="PD27" i="3" s="1"/>
  <c r="PE27" i="3" s="1"/>
  <c r="PF27" i="3" s="1"/>
  <c r="PG27" i="3" s="1"/>
  <c r="PH27" i="3" s="1"/>
  <c r="PI27" i="3" s="1"/>
  <c r="OF27" i="3"/>
  <c r="BT24" i="3"/>
  <c r="BS24" i="3"/>
  <c r="CS24" i="3" s="1"/>
  <c r="CT24" i="3" s="1"/>
  <c r="BO24" i="3"/>
  <c r="BR24" i="3"/>
  <c r="BQ24" i="3"/>
  <c r="BP24" i="3"/>
  <c r="OI26" i="3"/>
  <c r="PD26" i="3" s="1"/>
  <c r="PE26" i="3" s="1"/>
  <c r="PF26" i="3" s="1"/>
  <c r="PG26" i="3" s="1"/>
  <c r="OK26" i="3"/>
  <c r="OJ26" i="3"/>
  <c r="OH26" i="3"/>
  <c r="OX26" i="3" s="1"/>
  <c r="OY26" i="3" s="1"/>
  <c r="OF26" i="3"/>
  <c r="OL26" i="3" s="1"/>
  <c r="OM26" i="3" s="1"/>
  <c r="OG26" i="3"/>
  <c r="OG29" i="3"/>
  <c r="OR29" i="3" s="1"/>
  <c r="OS29" i="3" s="1"/>
  <c r="OT29" i="3" s="1"/>
  <c r="OU29" i="3" s="1"/>
  <c r="OV29" i="3" s="1"/>
  <c r="OW29" i="3" s="1"/>
  <c r="OK29" i="3"/>
  <c r="OJ29" i="3"/>
  <c r="PJ29" i="3" s="1"/>
  <c r="PK29" i="3" s="1"/>
  <c r="PL29" i="3" s="1"/>
  <c r="PM29" i="3" s="1"/>
  <c r="PN29" i="3" s="1"/>
  <c r="PO29" i="3" s="1"/>
  <c r="OI29" i="3"/>
  <c r="PD29" i="3" s="1"/>
  <c r="PE29" i="3" s="1"/>
  <c r="PF29" i="3" s="1"/>
  <c r="PG29" i="3" s="1"/>
  <c r="PH29" i="3" s="1"/>
  <c r="PI29" i="3" s="1"/>
  <c r="OF29" i="3"/>
  <c r="OH29" i="3"/>
  <c r="OX29" i="3" s="1"/>
  <c r="OY29" i="3" s="1"/>
  <c r="OZ29" i="3" s="1"/>
  <c r="PA29" i="3" s="1"/>
  <c r="PB29" i="3" s="1"/>
  <c r="PC29" i="3" s="1"/>
  <c r="RV20" i="3"/>
  <c r="RZ20" i="3"/>
  <c r="SZ20" i="3" s="1"/>
  <c r="TA20" i="3" s="1"/>
  <c r="RX20" i="3"/>
  <c r="SN20" i="3" s="1"/>
  <c r="SO20" i="3" s="1"/>
  <c r="SP20" i="3" s="1"/>
  <c r="SQ20" i="3" s="1"/>
  <c r="SR20" i="3" s="1"/>
  <c r="SS20" i="3" s="1"/>
  <c r="RW20" i="3"/>
  <c r="SH20" i="3" s="1"/>
  <c r="SI20" i="3" s="1"/>
  <c r="SJ20" i="3" s="1"/>
  <c r="SK20" i="3" s="1"/>
  <c r="RY20" i="3"/>
  <c r="SA20" i="3"/>
  <c r="KT30" i="3"/>
  <c r="LT30" i="3" s="1"/>
  <c r="LU30" i="3" s="1"/>
  <c r="LV30" i="3" s="1"/>
  <c r="LW30" i="3" s="1"/>
  <c r="LX30" i="3" s="1"/>
  <c r="LY30" i="3" s="1"/>
  <c r="KU30" i="3"/>
  <c r="KR30" i="3"/>
  <c r="LH30" i="3" s="1"/>
  <c r="LI30" i="3" s="1"/>
  <c r="LJ30" i="3" s="1"/>
  <c r="LK30" i="3" s="1"/>
  <c r="LL30" i="3" s="1"/>
  <c r="LM30" i="3" s="1"/>
  <c r="KQ30" i="3"/>
  <c r="LB30" i="3" s="1"/>
  <c r="LC30" i="3" s="1"/>
  <c r="KP30" i="3"/>
  <c r="KS30" i="3"/>
  <c r="RX24" i="3"/>
  <c r="SN24" i="3" s="1"/>
  <c r="SO24" i="3" s="1"/>
  <c r="SP24" i="3" s="1"/>
  <c r="SQ24" i="3" s="1"/>
  <c r="SR24" i="3" s="1"/>
  <c r="SS24" i="3" s="1"/>
  <c r="SA24" i="3"/>
  <c r="TF24" i="3" s="1"/>
  <c r="TG24" i="3" s="1"/>
  <c r="TH24" i="3" s="1"/>
  <c r="TI24" i="3" s="1"/>
  <c r="RZ24" i="3"/>
  <c r="SZ24" i="3" s="1"/>
  <c r="TA24" i="3" s="1"/>
  <c r="RY24" i="3"/>
  <c r="RW24" i="3"/>
  <c r="SH24" i="3" s="1"/>
  <c r="SI24" i="3" s="1"/>
  <c r="SJ24" i="3" s="1"/>
  <c r="SK24" i="3" s="1"/>
  <c r="RV24" i="3"/>
  <c r="KQ28" i="3"/>
  <c r="LB28" i="3" s="1"/>
  <c r="LC28" i="3" s="1"/>
  <c r="LD28" i="3" s="1"/>
  <c r="LE28" i="3" s="1"/>
  <c r="KP28" i="3"/>
  <c r="KU28" i="3"/>
  <c r="KT28" i="3"/>
  <c r="KS28" i="3"/>
  <c r="LN28" i="3" s="1"/>
  <c r="LO28" i="3" s="1"/>
  <c r="LP28" i="3" s="1"/>
  <c r="LQ28" i="3" s="1"/>
  <c r="LR28" i="3" s="1"/>
  <c r="LS28" i="3" s="1"/>
  <c r="KR28" i="3"/>
  <c r="LH28" i="3" s="1"/>
  <c r="LI28" i="3" s="1"/>
  <c r="LJ28" i="3" s="1"/>
  <c r="LK28" i="3" s="1"/>
  <c r="LL28" i="3" s="1"/>
  <c r="LM28" i="3" s="1"/>
  <c r="OG21" i="3"/>
  <c r="OJ21" i="3"/>
  <c r="OI21" i="3"/>
  <c r="PD21" i="3" s="1"/>
  <c r="PE21" i="3" s="1"/>
  <c r="PF21" i="3" s="1"/>
  <c r="PG21" i="3" s="1"/>
  <c r="PH21" i="3" s="1"/>
  <c r="PI21" i="3" s="1"/>
  <c r="OH21" i="3"/>
  <c r="OX21" i="3" s="1"/>
  <c r="OY21" i="3" s="1"/>
  <c r="OZ21" i="3" s="1"/>
  <c r="PA21" i="3" s="1"/>
  <c r="PB21" i="3" s="1"/>
  <c r="PC21" i="3" s="1"/>
  <c r="OF21" i="3"/>
  <c r="OK21" i="3"/>
  <c r="OJ23" i="3"/>
  <c r="OH23" i="3"/>
  <c r="OK23" i="3"/>
  <c r="OF23" i="3"/>
  <c r="OG23" i="3"/>
  <c r="OR23" i="3" s="1"/>
  <c r="OS23" i="3" s="1"/>
  <c r="OI23" i="3"/>
  <c r="PD23" i="3" s="1"/>
  <c r="PE23" i="3" s="1"/>
  <c r="PF23" i="3" s="1"/>
  <c r="PG23" i="3" s="1"/>
  <c r="PH23" i="3" s="1"/>
  <c r="PI23" i="3" s="1"/>
  <c r="QF28" i="3"/>
  <c r="QE28" i="3"/>
  <c r="RE28" i="3" s="1"/>
  <c r="RF28" i="3" s="1"/>
  <c r="QC28" i="3"/>
  <c r="QA28" i="3"/>
  <c r="QB28" i="3"/>
  <c r="QD28" i="3"/>
  <c r="QY28" i="3" s="1"/>
  <c r="QZ28" i="3" s="1"/>
  <c r="RA28" i="3" s="1"/>
  <c r="RB28" i="3" s="1"/>
  <c r="RC28" i="3" s="1"/>
  <c r="RD28" i="3" s="1"/>
  <c r="QE27" i="3"/>
  <c r="RE27" i="3" s="1"/>
  <c r="RF27" i="3" s="1"/>
  <c r="RG27" i="3" s="1"/>
  <c r="RH27" i="3" s="1"/>
  <c r="RI27" i="3" s="1"/>
  <c r="RJ27" i="3" s="1"/>
  <c r="QB27" i="3"/>
  <c r="QM27" i="3" s="1"/>
  <c r="QN27" i="3" s="1"/>
  <c r="QF27" i="3"/>
  <c r="RK27" i="3" s="1"/>
  <c r="RL27" i="3" s="1"/>
  <c r="QD27" i="3"/>
  <c r="QY27" i="3" s="1"/>
  <c r="QZ27" i="3" s="1"/>
  <c r="RA27" i="3" s="1"/>
  <c r="RB27" i="3" s="1"/>
  <c r="RC27" i="3" s="1"/>
  <c r="RD27" i="3" s="1"/>
  <c r="QC27" i="3"/>
  <c r="QS27" i="3" s="1"/>
  <c r="QT27" i="3" s="1"/>
  <c r="QU27" i="3" s="1"/>
  <c r="QV27" i="3" s="1"/>
  <c r="QA27" i="3"/>
  <c r="QG27" i="3" s="1"/>
  <c r="IY26" i="3"/>
  <c r="IZ26" i="3"/>
  <c r="IU26" i="3"/>
  <c r="IW26" i="3"/>
  <c r="IV26" i="3"/>
  <c r="JG26" i="3" s="1"/>
  <c r="JH26" i="3" s="1"/>
  <c r="JI26" i="3" s="1"/>
  <c r="JJ26" i="3" s="1"/>
  <c r="JK26" i="3" s="1"/>
  <c r="IX26" i="3"/>
  <c r="JS26" i="3" s="1"/>
  <c r="JT26" i="3" s="1"/>
  <c r="JU26" i="3" s="1"/>
  <c r="JV26" i="3" s="1"/>
  <c r="QB29" i="3"/>
  <c r="QM29" i="3" s="1"/>
  <c r="QN29" i="3" s="1"/>
  <c r="QF29" i="3"/>
  <c r="QD29" i="3"/>
  <c r="QY29" i="3" s="1"/>
  <c r="QZ29" i="3" s="1"/>
  <c r="QE29" i="3"/>
  <c r="RE29" i="3" s="1"/>
  <c r="RF29" i="3" s="1"/>
  <c r="RG29" i="3" s="1"/>
  <c r="RH29" i="3" s="1"/>
  <c r="QC29" i="3"/>
  <c r="QA29" i="3"/>
  <c r="HC22" i="3"/>
  <c r="HX22" i="3" s="1"/>
  <c r="HY22" i="3" s="1"/>
  <c r="HZ22" i="3" s="1"/>
  <c r="IA22" i="3" s="1"/>
  <c r="HD22" i="3"/>
  <c r="HB22" i="3"/>
  <c r="HR22" i="3" s="1"/>
  <c r="HS22" i="3" s="1"/>
  <c r="GZ22" i="3"/>
  <c r="HE22" i="3"/>
  <c r="HA22" i="3"/>
  <c r="ML21" i="3"/>
  <c r="MW21" i="3" s="1"/>
  <c r="MX21" i="3" s="1"/>
  <c r="MY21" i="3" s="1"/>
  <c r="MZ21" i="3" s="1"/>
  <c r="NA21" i="3" s="1"/>
  <c r="NB21" i="3" s="1"/>
  <c r="MP21" i="3"/>
  <c r="MO21" i="3"/>
  <c r="MN21" i="3"/>
  <c r="MM21" i="3"/>
  <c r="MK21" i="3"/>
  <c r="IV25" i="3"/>
  <c r="JG25" i="3" s="1"/>
  <c r="JH25" i="3" s="1"/>
  <c r="JI25" i="3" s="1"/>
  <c r="JJ25" i="3" s="1"/>
  <c r="JK25" i="3" s="1"/>
  <c r="JL25" i="3" s="1"/>
  <c r="IZ25" i="3"/>
  <c r="IY25" i="3"/>
  <c r="JY25" i="3" s="1"/>
  <c r="JZ25" i="3" s="1"/>
  <c r="KA25" i="3" s="1"/>
  <c r="KB25" i="3" s="1"/>
  <c r="IX25" i="3"/>
  <c r="IW25" i="3"/>
  <c r="JM25" i="3" s="1"/>
  <c r="JN25" i="3" s="1"/>
  <c r="JO25" i="3" s="1"/>
  <c r="JP25" i="3" s="1"/>
  <c r="JQ25" i="3" s="1"/>
  <c r="JR25" i="3" s="1"/>
  <c r="IU25" i="3"/>
  <c r="ML25" i="3"/>
  <c r="MO25" i="3"/>
  <c r="MN25" i="3"/>
  <c r="MM25" i="3"/>
  <c r="MK25" i="3"/>
  <c r="MP25" i="3"/>
  <c r="FI30" i="3"/>
  <c r="GI30" i="3" s="1"/>
  <c r="GJ30" i="3" s="1"/>
  <c r="GK30" i="3" s="1"/>
  <c r="GL30" i="3" s="1"/>
  <c r="FJ30" i="3"/>
  <c r="FE30" i="3"/>
  <c r="FH30" i="3"/>
  <c r="FF30" i="3"/>
  <c r="FG30" i="3"/>
  <c r="QB21" i="3"/>
  <c r="QM21" i="3" s="1"/>
  <c r="QN21" i="3" s="1"/>
  <c r="QO21" i="3" s="1"/>
  <c r="QP21" i="3" s="1"/>
  <c r="QQ21" i="3" s="1"/>
  <c r="QR21" i="3" s="1"/>
  <c r="QE21" i="3"/>
  <c r="QF21" i="3"/>
  <c r="QD21" i="3"/>
  <c r="QC21" i="3"/>
  <c r="QA21" i="3"/>
  <c r="SA28" i="3"/>
  <c r="TF28" i="3" s="1"/>
  <c r="TG28" i="3" s="1"/>
  <c r="TH28" i="3" s="1"/>
  <c r="TI28" i="3" s="1"/>
  <c r="RW28" i="3"/>
  <c r="SH28" i="3" s="1"/>
  <c r="SI28" i="3" s="1"/>
  <c r="SJ28" i="3" s="1"/>
  <c r="SK28" i="3" s="1"/>
  <c r="RZ28" i="3"/>
  <c r="SZ28" i="3" s="1"/>
  <c r="TA28" i="3" s="1"/>
  <c r="RY28" i="3"/>
  <c r="RX28" i="3"/>
  <c r="SN28" i="3" s="1"/>
  <c r="SO28" i="3" s="1"/>
  <c r="SP28" i="3" s="1"/>
  <c r="SQ28" i="3" s="1"/>
  <c r="SR28" i="3" s="1"/>
  <c r="SS28" i="3" s="1"/>
  <c r="RV28" i="3"/>
  <c r="BR27" i="3"/>
  <c r="BS27" i="3"/>
  <c r="BQ27" i="3"/>
  <c r="BP27" i="3"/>
  <c r="CA27" i="3" s="1"/>
  <c r="CB27" i="3" s="1"/>
  <c r="BO27" i="3"/>
  <c r="BT27" i="3"/>
  <c r="DK25" i="3"/>
  <c r="DV25" i="3" s="1"/>
  <c r="DW25" i="3" s="1"/>
  <c r="DO25" i="3"/>
  <c r="DN25" i="3"/>
  <c r="EN25" i="3" s="1"/>
  <c r="EO25" i="3" s="1"/>
  <c r="EP25" i="3" s="1"/>
  <c r="EQ25" i="3" s="1"/>
  <c r="DM25" i="3"/>
  <c r="EH25" i="3" s="1"/>
  <c r="EI25" i="3" s="1"/>
  <c r="DL25" i="3"/>
  <c r="DJ25" i="3"/>
  <c r="HC26" i="3"/>
  <c r="GZ26" i="3"/>
  <c r="HF26" i="3" s="1"/>
  <c r="HE26" i="3"/>
  <c r="HD26" i="3"/>
  <c r="HB26" i="3"/>
  <c r="HR26" i="3" s="1"/>
  <c r="HS26" i="3" s="1"/>
  <c r="HA26" i="3"/>
  <c r="BT30" i="3"/>
  <c r="BQ30" i="3"/>
  <c r="BO30" i="3"/>
  <c r="BP30" i="3"/>
  <c r="CA30" i="3" s="1"/>
  <c r="CB30" i="3" s="1"/>
  <c r="CC30" i="3" s="1"/>
  <c r="CD30" i="3" s="1"/>
  <c r="CE30" i="3" s="1"/>
  <c r="CF30" i="3" s="1"/>
  <c r="BS30" i="3"/>
  <c r="BR30" i="3"/>
  <c r="CM30" i="3" s="1"/>
  <c r="CN30" i="3" s="1"/>
  <c r="CO30" i="3" s="1"/>
  <c r="CP30" i="3" s="1"/>
  <c r="BP21" i="3"/>
  <c r="CA21" i="3" s="1"/>
  <c r="CB21" i="3" s="1"/>
  <c r="CC21" i="3" s="1"/>
  <c r="CD21" i="3" s="1"/>
  <c r="CE21" i="3" s="1"/>
  <c r="CF21" i="3" s="1"/>
  <c r="BO21" i="3"/>
  <c r="BT21" i="3"/>
  <c r="CY21" i="3" s="1"/>
  <c r="CZ21" i="3" s="1"/>
  <c r="BS21" i="3"/>
  <c r="BR21" i="3"/>
  <c r="CM21" i="3" s="1"/>
  <c r="CN21" i="3" s="1"/>
  <c r="CO21" i="3" s="1"/>
  <c r="CP21" i="3" s="1"/>
  <c r="CQ21" i="3" s="1"/>
  <c r="CR21" i="3" s="1"/>
  <c r="BQ21" i="3"/>
  <c r="CG21" i="3" s="1"/>
  <c r="CH21" i="3" s="1"/>
  <c r="CI21" i="3" s="1"/>
  <c r="CJ21" i="3" s="1"/>
  <c r="CK21" i="3" s="1"/>
  <c r="CL21" i="3" s="1"/>
  <c r="OJ30" i="3"/>
  <c r="PJ30" i="3" s="1"/>
  <c r="PK30" i="3" s="1"/>
  <c r="PL30" i="3" s="1"/>
  <c r="PM30" i="3" s="1"/>
  <c r="PN30" i="3" s="1"/>
  <c r="PO30" i="3" s="1"/>
  <c r="OK30" i="3"/>
  <c r="OI30" i="3"/>
  <c r="OG30" i="3"/>
  <c r="OF30" i="3"/>
  <c r="OH30" i="3"/>
  <c r="OX30" i="3" s="1"/>
  <c r="OY30" i="3" s="1"/>
  <c r="BP25" i="3"/>
  <c r="CA25" i="3" s="1"/>
  <c r="CB25" i="3" s="1"/>
  <c r="CC25" i="3" s="1"/>
  <c r="CD25" i="3" s="1"/>
  <c r="CE25" i="3" s="1"/>
  <c r="CF25" i="3" s="1"/>
  <c r="BT25" i="3"/>
  <c r="BO25" i="3"/>
  <c r="BS25" i="3"/>
  <c r="CS25" i="3" s="1"/>
  <c r="CT25" i="3" s="1"/>
  <c r="BR25" i="3"/>
  <c r="CM25" i="3" s="1"/>
  <c r="CN25" i="3" s="1"/>
  <c r="BQ25" i="3"/>
  <c r="IX24" i="3"/>
  <c r="JS24" i="3" s="1"/>
  <c r="JT24" i="3" s="1"/>
  <c r="JU24" i="3" s="1"/>
  <c r="JV24" i="3" s="1"/>
  <c r="JW24" i="3" s="1"/>
  <c r="JX24" i="3" s="1"/>
  <c r="IW24" i="3"/>
  <c r="JM24" i="3" s="1"/>
  <c r="JN24" i="3" s="1"/>
  <c r="JO24" i="3" s="1"/>
  <c r="JP24" i="3" s="1"/>
  <c r="JQ24" i="3" s="1"/>
  <c r="JR24" i="3" s="1"/>
  <c r="IV24" i="3"/>
  <c r="JG24" i="3" s="1"/>
  <c r="JH24" i="3" s="1"/>
  <c r="JI24" i="3" s="1"/>
  <c r="JJ24" i="3" s="1"/>
  <c r="IU24" i="3"/>
  <c r="IZ24" i="3"/>
  <c r="IY24" i="3"/>
  <c r="JY24" i="3" s="1"/>
  <c r="JZ24" i="3" s="1"/>
  <c r="OK28" i="3"/>
  <c r="OJ28" i="3"/>
  <c r="PJ28" i="3" s="1"/>
  <c r="PK28" i="3" s="1"/>
  <c r="PL28" i="3" s="1"/>
  <c r="PM28" i="3" s="1"/>
  <c r="PN28" i="3" s="1"/>
  <c r="PO28" i="3" s="1"/>
  <c r="OI28" i="3"/>
  <c r="PD28" i="3" s="1"/>
  <c r="PE28" i="3" s="1"/>
  <c r="PF28" i="3" s="1"/>
  <c r="PG28" i="3" s="1"/>
  <c r="PH28" i="3" s="1"/>
  <c r="PI28" i="3" s="1"/>
  <c r="OH28" i="3"/>
  <c r="OX28" i="3" s="1"/>
  <c r="OY28" i="3" s="1"/>
  <c r="OZ28" i="3" s="1"/>
  <c r="PA28" i="3" s="1"/>
  <c r="PB28" i="3" s="1"/>
  <c r="PC28" i="3" s="1"/>
  <c r="OF28" i="3"/>
  <c r="OL28" i="3" s="1"/>
  <c r="OG28" i="3"/>
  <c r="OR28" i="3" s="1"/>
  <c r="OS28" i="3" s="1"/>
  <c r="OT28" i="3" s="1"/>
  <c r="OU28" i="3" s="1"/>
  <c r="OV28" i="3" s="1"/>
  <c r="OW28" i="3" s="1"/>
  <c r="KS20" i="3"/>
  <c r="KR20" i="3"/>
  <c r="LH20" i="3" s="1"/>
  <c r="LI20" i="3" s="1"/>
  <c r="LJ20" i="3" s="1"/>
  <c r="LK20" i="3" s="1"/>
  <c r="LL20" i="3" s="1"/>
  <c r="LM20" i="3" s="1"/>
  <c r="KQ20" i="3"/>
  <c r="LB20" i="3" s="1"/>
  <c r="LC20" i="3" s="1"/>
  <c r="LD20" i="3" s="1"/>
  <c r="LE20" i="3" s="1"/>
  <c r="KP20" i="3"/>
  <c r="KU20" i="3"/>
  <c r="KT20" i="3"/>
  <c r="LT20" i="3" s="1"/>
  <c r="LU20" i="3" s="1"/>
  <c r="RY27" i="3"/>
  <c r="ST27" i="3" s="1"/>
  <c r="SU27" i="3" s="1"/>
  <c r="SV27" i="3" s="1"/>
  <c r="SW27" i="3" s="1"/>
  <c r="SX27" i="3" s="1"/>
  <c r="SY27" i="3" s="1"/>
  <c r="RW27" i="3"/>
  <c r="SH27" i="3" s="1"/>
  <c r="SI27" i="3" s="1"/>
  <c r="RZ27" i="3"/>
  <c r="RX27" i="3"/>
  <c r="SN27" i="3" s="1"/>
  <c r="SO27" i="3" s="1"/>
  <c r="SP27" i="3" s="1"/>
  <c r="SQ27" i="3" s="1"/>
  <c r="RV27" i="3"/>
  <c r="SA27" i="3"/>
  <c r="FJ27" i="3"/>
  <c r="GO27" i="3" s="1"/>
  <c r="GP27" i="3" s="1"/>
  <c r="GQ27" i="3" s="1"/>
  <c r="GR27" i="3" s="1"/>
  <c r="FH27" i="3"/>
  <c r="GC27" i="3" s="1"/>
  <c r="GD27" i="3" s="1"/>
  <c r="FI27" i="3"/>
  <c r="FF27" i="3"/>
  <c r="FQ27" i="3" s="1"/>
  <c r="FR27" i="3" s="1"/>
  <c r="FE27" i="3"/>
  <c r="FG27" i="3"/>
  <c r="FW27" i="3" s="1"/>
  <c r="FX27" i="3" s="1"/>
  <c r="FY27" i="3" s="1"/>
  <c r="FZ27" i="3" s="1"/>
  <c r="BU20" i="3"/>
  <c r="BV20" i="3" s="1"/>
  <c r="KV24" i="3"/>
  <c r="QE30" i="3"/>
  <c r="RE30" i="3" s="1"/>
  <c r="RF30" i="3" s="1"/>
  <c r="RG30" i="3" s="1"/>
  <c r="RH30" i="3" s="1"/>
  <c r="RI30" i="3" s="1"/>
  <c r="RJ30" i="3" s="1"/>
  <c r="QF30" i="3"/>
  <c r="QA30" i="3"/>
  <c r="QD30" i="3"/>
  <c r="QY30" i="3" s="1"/>
  <c r="QZ30" i="3" s="1"/>
  <c r="RA30" i="3" s="1"/>
  <c r="RB30" i="3" s="1"/>
  <c r="QB30" i="3"/>
  <c r="QC30" i="3"/>
  <c r="QS30" i="3" s="1"/>
  <c r="QT30" i="3" s="1"/>
  <c r="FE28" i="3"/>
  <c r="FJ28" i="3"/>
  <c r="FI28" i="3"/>
  <c r="GI28" i="3" s="1"/>
  <c r="GJ28" i="3" s="1"/>
  <c r="FH28" i="3"/>
  <c r="GC28" i="3" s="1"/>
  <c r="GD28" i="3" s="1"/>
  <c r="GE28" i="3" s="1"/>
  <c r="GF28" i="3" s="1"/>
  <c r="GG28" i="3" s="1"/>
  <c r="GH28" i="3" s="1"/>
  <c r="FG28" i="3"/>
  <c r="FW28" i="3" s="1"/>
  <c r="FX28" i="3" s="1"/>
  <c r="FY28" i="3" s="1"/>
  <c r="FZ28" i="3" s="1"/>
  <c r="FF28" i="3"/>
  <c r="OI20" i="3"/>
  <c r="OH20" i="3"/>
  <c r="OX20" i="3" s="1"/>
  <c r="OY20" i="3" s="1"/>
  <c r="OZ20" i="3" s="1"/>
  <c r="PA20" i="3" s="1"/>
  <c r="PB20" i="3" s="1"/>
  <c r="PC20" i="3" s="1"/>
  <c r="OG20" i="3"/>
  <c r="OR20" i="3" s="1"/>
  <c r="OS20" i="3" s="1"/>
  <c r="OT20" i="3" s="1"/>
  <c r="OU20" i="3" s="1"/>
  <c r="OF20" i="3"/>
  <c r="OK20" i="3"/>
  <c r="OJ20" i="3"/>
  <c r="PJ20" i="3" s="1"/>
  <c r="PK20" i="3" s="1"/>
  <c r="DO27" i="3"/>
  <c r="ET27" i="3" s="1"/>
  <c r="EU27" i="3" s="1"/>
  <c r="DN27" i="3"/>
  <c r="DL27" i="3"/>
  <c r="EB27" i="3" s="1"/>
  <c r="EC27" i="3" s="1"/>
  <c r="ED27" i="3" s="1"/>
  <c r="EE27" i="3" s="1"/>
  <c r="DK27" i="3"/>
  <c r="DM27" i="3"/>
  <c r="EH27" i="3" s="1"/>
  <c r="EI27" i="3" s="1"/>
  <c r="EJ27" i="3" s="1"/>
  <c r="EK27" i="3" s="1"/>
  <c r="EL27" i="3" s="1"/>
  <c r="EM27" i="3" s="1"/>
  <c r="DJ27" i="3"/>
  <c r="MP27" i="3"/>
  <c r="NU27" i="3" s="1"/>
  <c r="NV27" i="3" s="1"/>
  <c r="MK27" i="3"/>
  <c r="ML27" i="3"/>
  <c r="MO27" i="3"/>
  <c r="NO27" i="3" s="1"/>
  <c r="NP27" i="3" s="1"/>
  <c r="NQ27" i="3" s="1"/>
  <c r="NR27" i="3" s="1"/>
  <c r="NS27" i="3" s="1"/>
  <c r="NT27" i="3" s="1"/>
  <c r="MN27" i="3"/>
  <c r="NI27" i="3" s="1"/>
  <c r="NJ27" i="3" s="1"/>
  <c r="NK27" i="3" s="1"/>
  <c r="NL27" i="3" s="1"/>
  <c r="NM27" i="3" s="1"/>
  <c r="NN27" i="3" s="1"/>
  <c r="MM27" i="3"/>
  <c r="QA23" i="3"/>
  <c r="QE23" i="3"/>
  <c r="QF23" i="3"/>
  <c r="RK23" i="3" s="1"/>
  <c r="RL23" i="3" s="1"/>
  <c r="QD23" i="3"/>
  <c r="QC23" i="3"/>
  <c r="QB23" i="3"/>
  <c r="QM23" i="3" s="1"/>
  <c r="QN23" i="3" s="1"/>
  <c r="IZ20" i="3"/>
  <c r="IY20" i="3"/>
  <c r="IX20" i="3"/>
  <c r="JS20" i="3" s="1"/>
  <c r="JT20" i="3" s="1"/>
  <c r="JU20" i="3" s="1"/>
  <c r="JV20" i="3" s="1"/>
  <c r="JW20" i="3" s="1"/>
  <c r="JX20" i="3" s="1"/>
  <c r="IW20" i="3"/>
  <c r="JM20" i="3" s="1"/>
  <c r="JN20" i="3" s="1"/>
  <c r="JO20" i="3" s="1"/>
  <c r="JP20" i="3" s="1"/>
  <c r="JQ20" i="3" s="1"/>
  <c r="JR20" i="3" s="1"/>
  <c r="IV20" i="3"/>
  <c r="IU20" i="3"/>
  <c r="DK21" i="3"/>
  <c r="DO21" i="3"/>
  <c r="DN21" i="3"/>
  <c r="EN21" i="3" s="1"/>
  <c r="EO21" i="3" s="1"/>
  <c r="EP21" i="3" s="1"/>
  <c r="EQ21" i="3" s="1"/>
  <c r="DM21" i="3"/>
  <c r="DL21" i="3"/>
  <c r="EB21" i="3" s="1"/>
  <c r="EC21" i="3" s="1"/>
  <c r="ED21" i="3" s="1"/>
  <c r="EE21" i="3" s="1"/>
  <c r="EF21" i="3" s="1"/>
  <c r="EG21" i="3" s="1"/>
  <c r="DJ21" i="3"/>
  <c r="FG29" i="3"/>
  <c r="FH29" i="3"/>
  <c r="GC29" i="3" s="1"/>
  <c r="GD29" i="3" s="1"/>
  <c r="FI29" i="3"/>
  <c r="GI29" i="3" s="1"/>
  <c r="GJ29" i="3" s="1"/>
  <c r="GK29" i="3" s="1"/>
  <c r="GL29" i="3" s="1"/>
  <c r="GM29" i="3" s="1"/>
  <c r="GN29" i="3" s="1"/>
  <c r="FF29" i="3"/>
  <c r="FQ29" i="3" s="1"/>
  <c r="FR29" i="3" s="1"/>
  <c r="FS29" i="3" s="1"/>
  <c r="FT29" i="3" s="1"/>
  <c r="FU29" i="3" s="1"/>
  <c r="FV29" i="3" s="1"/>
  <c r="FJ29" i="3"/>
  <c r="FE29" i="3"/>
  <c r="KE30" i="3"/>
  <c r="KF30" i="3" s="1"/>
  <c r="KG30" i="3" s="1"/>
  <c r="KH30" i="3" s="1"/>
  <c r="KI30" i="3" s="1"/>
  <c r="KJ30" i="3" s="1"/>
  <c r="IY22" i="3"/>
  <c r="JY22" i="3" s="1"/>
  <c r="JZ22" i="3" s="1"/>
  <c r="KA22" i="3" s="1"/>
  <c r="KB22" i="3" s="1"/>
  <c r="KC22" i="3" s="1"/>
  <c r="KD22" i="3" s="1"/>
  <c r="IU22" i="3"/>
  <c r="IZ22" i="3"/>
  <c r="IW22" i="3"/>
  <c r="JM22" i="3" s="1"/>
  <c r="JN22" i="3" s="1"/>
  <c r="IX22" i="3"/>
  <c r="JS22" i="3" s="1"/>
  <c r="JT22" i="3" s="1"/>
  <c r="IV22" i="3"/>
  <c r="JG22" i="3" s="1"/>
  <c r="JH22" i="3" s="1"/>
  <c r="JI22" i="3" s="1"/>
  <c r="JJ22" i="3" s="1"/>
  <c r="JK22" i="3" s="1"/>
  <c r="JL22" i="3" s="1"/>
  <c r="FH22" i="3"/>
  <c r="FG22" i="3"/>
  <c r="FW22" i="3" s="1"/>
  <c r="FX22" i="3" s="1"/>
  <c r="FF22" i="3"/>
  <c r="FE22" i="3"/>
  <c r="FJ22" i="3"/>
  <c r="FI22" i="3"/>
  <c r="OI24" i="3"/>
  <c r="OJ24" i="3"/>
  <c r="PJ24" i="3" s="1"/>
  <c r="PK24" i="3" s="1"/>
  <c r="OH24" i="3"/>
  <c r="OG24" i="3"/>
  <c r="OF24" i="3"/>
  <c r="OK24" i="3"/>
  <c r="DN26" i="3"/>
  <c r="EN26" i="3" s="1"/>
  <c r="EO26" i="3" s="1"/>
  <c r="EP26" i="3" s="1"/>
  <c r="EQ26" i="3" s="1"/>
  <c r="ER26" i="3" s="1"/>
  <c r="ES26" i="3" s="1"/>
  <c r="DO26" i="3"/>
  <c r="DJ26" i="3"/>
  <c r="DM26" i="3"/>
  <c r="EH26" i="3" s="1"/>
  <c r="EI26" i="3" s="1"/>
  <c r="EJ26" i="3" s="1"/>
  <c r="EK26" i="3" s="1"/>
  <c r="DL26" i="3"/>
  <c r="EB26" i="3" s="1"/>
  <c r="EC26" i="3" s="1"/>
  <c r="DK26" i="3"/>
  <c r="RW23" i="3"/>
  <c r="SH23" i="3" s="1"/>
  <c r="SI23" i="3" s="1"/>
  <c r="SA23" i="3"/>
  <c r="TF23" i="3" s="1"/>
  <c r="TG23" i="3" s="1"/>
  <c r="RY23" i="3"/>
  <c r="ST23" i="3" s="1"/>
  <c r="SU23" i="3" s="1"/>
  <c r="SV23" i="3" s="1"/>
  <c r="SW23" i="3" s="1"/>
  <c r="SX23" i="3" s="1"/>
  <c r="SY23" i="3" s="1"/>
  <c r="RZ23" i="3"/>
  <c r="SZ23" i="3" s="1"/>
  <c r="TA23" i="3" s="1"/>
  <c r="RX23" i="3"/>
  <c r="SN23" i="3" s="1"/>
  <c r="SO23" i="3" s="1"/>
  <c r="SP23" i="3" s="1"/>
  <c r="SQ23" i="3" s="1"/>
  <c r="RV23" i="3"/>
  <c r="RX21" i="3"/>
  <c r="RZ21" i="3"/>
  <c r="SZ21" i="3" s="1"/>
  <c r="TA21" i="3" s="1"/>
  <c r="TB21" i="3" s="1"/>
  <c r="TC21" i="3" s="1"/>
  <c r="SA21" i="3"/>
  <c r="RY21" i="3"/>
  <c r="ST21" i="3" s="1"/>
  <c r="SU21" i="3" s="1"/>
  <c r="RW21" i="3"/>
  <c r="RV21" i="3"/>
  <c r="DM22" i="3"/>
  <c r="DO22" i="3"/>
  <c r="DN22" i="3"/>
  <c r="DL22" i="3"/>
  <c r="EB22" i="3" s="1"/>
  <c r="EC22" i="3" s="1"/>
  <c r="DJ22" i="3"/>
  <c r="DK22" i="3"/>
  <c r="QA19" i="3"/>
  <c r="QC19" i="3"/>
  <c r="QS19" i="3" s="1"/>
  <c r="QT19" i="3" s="1"/>
  <c r="QU19" i="3" s="1"/>
  <c r="QV19" i="3" s="1"/>
  <c r="QF19" i="3"/>
  <c r="RK19" i="3" s="1"/>
  <c r="RL19" i="3" s="1"/>
  <c r="QE19" i="3"/>
  <c r="QB19" i="3"/>
  <c r="QM19" i="3" s="1"/>
  <c r="QN19" i="3" s="1"/>
  <c r="QD19" i="3"/>
  <c r="RX19" i="3"/>
  <c r="SN19" i="3" s="1"/>
  <c r="SO19" i="3" s="1"/>
  <c r="SP19" i="3" s="1"/>
  <c r="SQ19" i="3" s="1"/>
  <c r="RZ19" i="3"/>
  <c r="RW19" i="3"/>
  <c r="RY19" i="3"/>
  <c r="ST19" i="3" s="1"/>
  <c r="SU19" i="3" s="1"/>
  <c r="SV19" i="3" s="1"/>
  <c r="SW19" i="3" s="1"/>
  <c r="SX19" i="3" s="1"/>
  <c r="SY19" i="3" s="1"/>
  <c r="RV19" i="3"/>
  <c r="SA19" i="3"/>
  <c r="TF19" i="3" s="1"/>
  <c r="TG19" i="3" s="1"/>
  <c r="HC19" i="3"/>
  <c r="HB19" i="3"/>
  <c r="HR19" i="3" s="1"/>
  <c r="HS19" i="3" s="1"/>
  <c r="HT19" i="3" s="1"/>
  <c r="HU19" i="3" s="1"/>
  <c r="HA19" i="3"/>
  <c r="HL19" i="3" s="1"/>
  <c r="HM19" i="3" s="1"/>
  <c r="GZ19" i="3"/>
  <c r="HD19" i="3"/>
  <c r="HE19" i="3"/>
  <c r="IJ19" i="3" s="1"/>
  <c r="IK19" i="3" s="1"/>
  <c r="MP19" i="3"/>
  <c r="MO19" i="3"/>
  <c r="MN19" i="3"/>
  <c r="MM19" i="3"/>
  <c r="ML19" i="3"/>
  <c r="MW19" i="3" s="1"/>
  <c r="MX19" i="3" s="1"/>
  <c r="MK19" i="3"/>
  <c r="DO19" i="3"/>
  <c r="DN19" i="3"/>
  <c r="EN19" i="3" s="1"/>
  <c r="EO19" i="3" s="1"/>
  <c r="EP19" i="3" s="1"/>
  <c r="EQ19" i="3" s="1"/>
  <c r="ER19" i="3" s="1"/>
  <c r="ES19" i="3" s="1"/>
  <c r="DM19" i="3"/>
  <c r="EH19" i="3" s="1"/>
  <c r="EI19" i="3" s="1"/>
  <c r="EJ19" i="3" s="1"/>
  <c r="EK19" i="3" s="1"/>
  <c r="EL19" i="3" s="1"/>
  <c r="EM19" i="3" s="1"/>
  <c r="DL19" i="3"/>
  <c r="EB19" i="3" s="1"/>
  <c r="EC19" i="3" s="1"/>
  <c r="ED19" i="3" s="1"/>
  <c r="EE19" i="3" s="1"/>
  <c r="DK19" i="3"/>
  <c r="DV19" i="3" s="1"/>
  <c r="DW19" i="3" s="1"/>
  <c r="DJ19" i="3"/>
  <c r="IW19" i="3"/>
  <c r="JM19" i="3" s="1"/>
  <c r="JN19" i="3" s="1"/>
  <c r="JO19" i="3" s="1"/>
  <c r="JP19" i="3" s="1"/>
  <c r="IZ19" i="3"/>
  <c r="KE19" i="3" s="1"/>
  <c r="KF19" i="3" s="1"/>
  <c r="IY19" i="3"/>
  <c r="JY19" i="3" s="1"/>
  <c r="JZ19" i="3" s="1"/>
  <c r="KA19" i="3" s="1"/>
  <c r="KB19" i="3" s="1"/>
  <c r="KC19" i="3" s="1"/>
  <c r="KD19" i="3" s="1"/>
  <c r="IU19" i="3"/>
  <c r="IV19" i="3"/>
  <c r="JG19" i="3" s="1"/>
  <c r="JH19" i="3" s="1"/>
  <c r="IX19" i="3"/>
  <c r="KR19" i="3"/>
  <c r="LH19" i="3" s="1"/>
  <c r="LI19" i="3" s="1"/>
  <c r="LJ19" i="3" s="1"/>
  <c r="LK19" i="3" s="1"/>
  <c r="KQ19" i="3"/>
  <c r="KP19" i="3"/>
  <c r="KV19" i="3" s="1"/>
  <c r="KU19" i="3"/>
  <c r="LZ19" i="3" s="1"/>
  <c r="MA19" i="3" s="1"/>
  <c r="KS19" i="3"/>
  <c r="LN19" i="3" s="1"/>
  <c r="LO19" i="3" s="1"/>
  <c r="LP19" i="3" s="1"/>
  <c r="LQ19" i="3" s="1"/>
  <c r="LR19" i="3" s="1"/>
  <c r="LS19" i="3" s="1"/>
  <c r="KT19" i="3"/>
  <c r="LT19" i="3" s="1"/>
  <c r="LU19" i="3" s="1"/>
  <c r="LV19" i="3" s="1"/>
  <c r="LW19" i="3" s="1"/>
  <c r="LX19" i="3" s="1"/>
  <c r="LY19" i="3" s="1"/>
  <c r="FE19" i="3"/>
  <c r="FJ19" i="3"/>
  <c r="GO19" i="3" s="1"/>
  <c r="GP19" i="3" s="1"/>
  <c r="GQ19" i="3" s="1"/>
  <c r="GR19" i="3" s="1"/>
  <c r="GS19" i="3" s="1"/>
  <c r="GT19" i="3" s="1"/>
  <c r="FI19" i="3"/>
  <c r="FH19" i="3"/>
  <c r="GC19" i="3" s="1"/>
  <c r="GD19" i="3" s="1"/>
  <c r="GE19" i="3" s="1"/>
  <c r="GF19" i="3" s="1"/>
  <c r="GG19" i="3" s="1"/>
  <c r="GH19" i="3" s="1"/>
  <c r="FF19" i="3"/>
  <c r="FQ19" i="3" s="1"/>
  <c r="FR19" i="3" s="1"/>
  <c r="FS19" i="3" s="1"/>
  <c r="FT19" i="3" s="1"/>
  <c r="FU19" i="3" s="1"/>
  <c r="FV19" i="3" s="1"/>
  <c r="FG19" i="3"/>
  <c r="FW19" i="3" s="1"/>
  <c r="FX19" i="3" s="1"/>
  <c r="FY19" i="3" s="1"/>
  <c r="FZ19" i="3" s="1"/>
  <c r="OK19" i="3"/>
  <c r="PP19" i="3" s="1"/>
  <c r="PQ19" i="3" s="1"/>
  <c r="OJ19" i="3"/>
  <c r="PJ19" i="3" s="1"/>
  <c r="PK19" i="3" s="1"/>
  <c r="PL19" i="3" s="1"/>
  <c r="PM19" i="3" s="1"/>
  <c r="PN19" i="3" s="1"/>
  <c r="PO19" i="3" s="1"/>
  <c r="OI19" i="3"/>
  <c r="PD19" i="3" s="1"/>
  <c r="PE19" i="3" s="1"/>
  <c r="PF19" i="3" s="1"/>
  <c r="PG19" i="3" s="1"/>
  <c r="PH19" i="3" s="1"/>
  <c r="PI19" i="3" s="1"/>
  <c r="OH19" i="3"/>
  <c r="OX19" i="3" s="1"/>
  <c r="OY19" i="3" s="1"/>
  <c r="OZ19" i="3" s="1"/>
  <c r="PA19" i="3" s="1"/>
  <c r="OG19" i="3"/>
  <c r="OR19" i="3" s="1"/>
  <c r="OS19" i="3" s="1"/>
  <c r="OF19" i="3"/>
  <c r="OL19" i="3" s="1"/>
  <c r="RY18" i="3"/>
  <c r="RZ18" i="3"/>
  <c r="SZ18" i="3" s="1"/>
  <c r="TA18" i="3" s="1"/>
  <c r="TB18" i="3" s="1"/>
  <c r="TC18" i="3" s="1"/>
  <c r="TD18" i="3" s="1"/>
  <c r="TE18" i="3" s="1"/>
  <c r="RX18" i="3"/>
  <c r="SN18" i="3" s="1"/>
  <c r="SO18" i="3" s="1"/>
  <c r="SP18" i="3" s="1"/>
  <c r="SQ18" i="3" s="1"/>
  <c r="SR18" i="3" s="1"/>
  <c r="SS18" i="3" s="1"/>
  <c r="RV18" i="3"/>
  <c r="RW18" i="3"/>
  <c r="SH18" i="3" s="1"/>
  <c r="SI18" i="3" s="1"/>
  <c r="SJ18" i="3" s="1"/>
  <c r="SK18" i="3" s="1"/>
  <c r="SL18" i="3" s="1"/>
  <c r="SM18" i="3" s="1"/>
  <c r="SA18" i="3"/>
  <c r="BR18" i="3"/>
  <c r="BO18" i="3"/>
  <c r="BP18" i="3"/>
  <c r="BT18" i="3"/>
  <c r="CY18" i="3" s="1"/>
  <c r="CZ18" i="3" s="1"/>
  <c r="DA18" i="3" s="1"/>
  <c r="DB18" i="3" s="1"/>
  <c r="DC18" i="3" s="1"/>
  <c r="DD18" i="3" s="1"/>
  <c r="BQ18" i="3"/>
  <c r="BS18" i="3"/>
  <c r="CS18" i="3" s="1"/>
  <c r="CT18" i="3" s="1"/>
  <c r="CU18" i="3" s="1"/>
  <c r="CV18" i="3" s="1"/>
  <c r="CW18" i="3" s="1"/>
  <c r="CX18" i="3" s="1"/>
  <c r="DV18" i="3"/>
  <c r="DW18" i="3" s="1"/>
  <c r="IX18" i="3"/>
  <c r="JS18" i="3" s="1"/>
  <c r="JT18" i="3" s="1"/>
  <c r="JU18" i="3" s="1"/>
  <c r="JV18" i="3" s="1"/>
  <c r="IZ18" i="3"/>
  <c r="IY18" i="3"/>
  <c r="IU18" i="3"/>
  <c r="IV18" i="3"/>
  <c r="IW18" i="3"/>
  <c r="OI18" i="3"/>
  <c r="PD18" i="3" s="1"/>
  <c r="PE18" i="3" s="1"/>
  <c r="PF18" i="3" s="1"/>
  <c r="PG18" i="3" s="1"/>
  <c r="OK18" i="3"/>
  <c r="PP18" i="3" s="1"/>
  <c r="PQ18" i="3" s="1"/>
  <c r="PR18" i="3" s="1"/>
  <c r="PS18" i="3" s="1"/>
  <c r="PT18" i="3" s="1"/>
  <c r="PU18" i="3" s="1"/>
  <c r="OJ18" i="3"/>
  <c r="OH18" i="3"/>
  <c r="OF18" i="3"/>
  <c r="OG18" i="3"/>
  <c r="QD18" i="3"/>
  <c r="QY18" i="3" s="1"/>
  <c r="QZ18" i="3" s="1"/>
  <c r="RA18" i="3" s="1"/>
  <c r="RB18" i="3" s="1"/>
  <c r="QF18" i="3"/>
  <c r="QE18" i="3"/>
  <c r="QC18" i="3"/>
  <c r="QS18" i="3" s="1"/>
  <c r="QT18" i="3" s="1"/>
  <c r="QA18" i="3"/>
  <c r="QB18" i="3"/>
  <c r="QM18" i="3" s="1"/>
  <c r="QN18" i="3" s="1"/>
  <c r="QO18" i="3" s="1"/>
  <c r="QP18" i="3" s="1"/>
  <c r="LT18" i="3"/>
  <c r="LU18" i="3" s="1"/>
  <c r="LV18" i="3" s="1"/>
  <c r="LW18" i="3" s="1"/>
  <c r="LX18" i="3" s="1"/>
  <c r="LY18" i="3" s="1"/>
  <c r="EN18" i="3"/>
  <c r="EO18" i="3" s="1"/>
  <c r="EP18" i="3" s="1"/>
  <c r="EQ18" i="3" s="1"/>
  <c r="ER18" i="3" s="1"/>
  <c r="ES18" i="3" s="1"/>
  <c r="HC18" i="3"/>
  <c r="HX18" i="3" s="1"/>
  <c r="HY18" i="3" s="1"/>
  <c r="HZ18" i="3" s="1"/>
  <c r="IA18" i="3" s="1"/>
  <c r="HE18" i="3"/>
  <c r="HD18" i="3"/>
  <c r="HB18" i="3"/>
  <c r="GZ18" i="3"/>
  <c r="HF18" i="3" s="1"/>
  <c r="HA18" i="3"/>
  <c r="HL18" i="3" s="1"/>
  <c r="HM18" i="3" s="1"/>
  <c r="FH18" i="3"/>
  <c r="GC18" i="3" s="1"/>
  <c r="GD18" i="3" s="1"/>
  <c r="GE18" i="3" s="1"/>
  <c r="GF18" i="3" s="1"/>
  <c r="GG18" i="3" s="1"/>
  <c r="GH18" i="3" s="1"/>
  <c r="FJ18" i="3"/>
  <c r="FI18" i="3"/>
  <c r="FG18" i="3"/>
  <c r="FW18" i="3" s="1"/>
  <c r="FX18" i="3" s="1"/>
  <c r="FY18" i="3" s="1"/>
  <c r="FZ18" i="3" s="1"/>
  <c r="GA18" i="3" s="1"/>
  <c r="GB18" i="3" s="1"/>
  <c r="FF18" i="3"/>
  <c r="FE18" i="3"/>
  <c r="MO18" i="3"/>
  <c r="MP18" i="3"/>
  <c r="MM18" i="3"/>
  <c r="NC18" i="3" s="1"/>
  <c r="ND18" i="3" s="1"/>
  <c r="MK18" i="3"/>
  <c r="MN18" i="3"/>
  <c r="ML18" i="3"/>
  <c r="DK17" i="3"/>
  <c r="DO17" i="3"/>
  <c r="DN17" i="3"/>
  <c r="EN17" i="3" s="1"/>
  <c r="EO17" i="3" s="1"/>
  <c r="EP17" i="3" s="1"/>
  <c r="EQ17" i="3" s="1"/>
  <c r="DM17" i="3"/>
  <c r="EH17" i="3" s="1"/>
  <c r="EI17" i="3" s="1"/>
  <c r="DL17" i="3"/>
  <c r="DJ17" i="3"/>
  <c r="IV17" i="3"/>
  <c r="JG17" i="3" s="1"/>
  <c r="JH17" i="3" s="1"/>
  <c r="JI17" i="3" s="1"/>
  <c r="JJ17" i="3" s="1"/>
  <c r="JK17" i="3" s="1"/>
  <c r="JL17" i="3" s="1"/>
  <c r="IY17" i="3"/>
  <c r="IX17" i="3"/>
  <c r="JS17" i="3" s="1"/>
  <c r="JT17" i="3" s="1"/>
  <c r="IW17" i="3"/>
  <c r="JM17" i="3" s="1"/>
  <c r="JN17" i="3" s="1"/>
  <c r="JO17" i="3" s="1"/>
  <c r="JP17" i="3" s="1"/>
  <c r="JQ17" i="3" s="1"/>
  <c r="JR17" i="3" s="1"/>
  <c r="IZ17" i="3"/>
  <c r="IU17" i="3"/>
  <c r="SA17" i="3"/>
  <c r="TF17" i="3" s="1"/>
  <c r="TG17" i="3" s="1"/>
  <c r="TH17" i="3" s="1"/>
  <c r="TI17" i="3" s="1"/>
  <c r="TJ17" i="3" s="1"/>
  <c r="TK17" i="3" s="1"/>
  <c r="RZ17" i="3"/>
  <c r="RX17" i="3"/>
  <c r="SN17" i="3" s="1"/>
  <c r="SO17" i="3" s="1"/>
  <c r="SP17" i="3" s="1"/>
  <c r="SQ17" i="3" s="1"/>
  <c r="SR17" i="3" s="1"/>
  <c r="SS17" i="3" s="1"/>
  <c r="RW17" i="3"/>
  <c r="SH17" i="3" s="1"/>
  <c r="SI17" i="3" s="1"/>
  <c r="SJ17" i="3" s="1"/>
  <c r="SK17" i="3" s="1"/>
  <c r="SL17" i="3" s="1"/>
  <c r="SM17" i="3" s="1"/>
  <c r="RV17" i="3"/>
  <c r="RY17" i="3"/>
  <c r="NC17" i="3"/>
  <c r="ND17" i="3" s="1"/>
  <c r="NE17" i="3" s="1"/>
  <c r="NF17" i="3" s="1"/>
  <c r="NG17" i="3" s="1"/>
  <c r="NH17" i="3" s="1"/>
  <c r="QB17" i="3"/>
  <c r="QF17" i="3"/>
  <c r="QE17" i="3"/>
  <c r="RE17" i="3" s="1"/>
  <c r="RF17" i="3" s="1"/>
  <c r="RG17" i="3" s="1"/>
  <c r="RH17" i="3" s="1"/>
  <c r="QD17" i="3"/>
  <c r="QY17" i="3" s="1"/>
  <c r="QZ17" i="3" s="1"/>
  <c r="QC17" i="3"/>
  <c r="QS17" i="3" s="1"/>
  <c r="QT17" i="3" s="1"/>
  <c r="QU17" i="3" s="1"/>
  <c r="QV17" i="3" s="1"/>
  <c r="QW17" i="3" s="1"/>
  <c r="QX17" i="3" s="1"/>
  <c r="QA17" i="3"/>
  <c r="HA17" i="3"/>
  <c r="HL17" i="3" s="1"/>
  <c r="HM17" i="3" s="1"/>
  <c r="HN17" i="3" s="1"/>
  <c r="HO17" i="3" s="1"/>
  <c r="HP17" i="3" s="1"/>
  <c r="HQ17" i="3" s="1"/>
  <c r="HD17" i="3"/>
  <c r="HC17" i="3"/>
  <c r="HX17" i="3" s="1"/>
  <c r="HY17" i="3" s="1"/>
  <c r="HB17" i="3"/>
  <c r="GZ17" i="3"/>
  <c r="HE17" i="3"/>
  <c r="NO17" i="3"/>
  <c r="NP17" i="3" s="1"/>
  <c r="NQ17" i="3" s="1"/>
  <c r="NR17" i="3" s="1"/>
  <c r="KQ17" i="3"/>
  <c r="KU17" i="3"/>
  <c r="KT17" i="3"/>
  <c r="KS17" i="3"/>
  <c r="KR17" i="3"/>
  <c r="LH17" i="3" s="1"/>
  <c r="LI17" i="3" s="1"/>
  <c r="LJ17" i="3" s="1"/>
  <c r="LK17" i="3" s="1"/>
  <c r="LL17" i="3" s="1"/>
  <c r="LM17" i="3" s="1"/>
  <c r="KP17" i="3"/>
  <c r="BP17" i="3"/>
  <c r="BO17" i="3"/>
  <c r="BR17" i="3"/>
  <c r="BQ17" i="3"/>
  <c r="BT17" i="3"/>
  <c r="BS17" i="3"/>
  <c r="FF17" i="3"/>
  <c r="FG17" i="3"/>
  <c r="FW17" i="3" s="1"/>
  <c r="FX17" i="3" s="1"/>
  <c r="FY17" i="3" s="1"/>
  <c r="FZ17" i="3" s="1"/>
  <c r="FE17" i="3"/>
  <c r="FI17" i="3"/>
  <c r="FH17" i="3"/>
  <c r="GC17" i="3" s="1"/>
  <c r="GD17" i="3" s="1"/>
  <c r="FJ17" i="3"/>
  <c r="OG17" i="3"/>
  <c r="OK17" i="3"/>
  <c r="OJ17" i="3"/>
  <c r="OI17" i="3"/>
  <c r="PD17" i="3" s="1"/>
  <c r="PE17" i="3" s="1"/>
  <c r="OH17" i="3"/>
  <c r="OX17" i="3" s="1"/>
  <c r="OY17" i="3" s="1"/>
  <c r="OZ17" i="3" s="1"/>
  <c r="PA17" i="3" s="1"/>
  <c r="PB17" i="3" s="1"/>
  <c r="PC17" i="3" s="1"/>
  <c r="OF17" i="3"/>
  <c r="MW17" i="3"/>
  <c r="IX16" i="3"/>
  <c r="IW16" i="3"/>
  <c r="IV16" i="3"/>
  <c r="IU16" i="3"/>
  <c r="IY16" i="3"/>
  <c r="IZ16" i="3"/>
  <c r="U22" i="3"/>
  <c r="AF22" i="3" s="1"/>
  <c r="AG22" i="3" s="1"/>
  <c r="V22" i="3"/>
  <c r="AL22" i="3" s="1"/>
  <c r="AM22" i="3" s="1"/>
  <c r="W22" i="3"/>
  <c r="AR22" i="3" s="1"/>
  <c r="AS22" i="3" s="1"/>
  <c r="X22" i="3"/>
  <c r="AX22" i="3" s="1"/>
  <c r="AY22" i="3" s="1"/>
  <c r="AZ22" i="3" s="1"/>
  <c r="BA22" i="3" s="1"/>
  <c r="U29" i="3"/>
  <c r="AF29" i="3" s="1"/>
  <c r="AG29" i="3" s="1"/>
  <c r="V29" i="3"/>
  <c r="AL29" i="3" s="1"/>
  <c r="AM29" i="3" s="1"/>
  <c r="W29" i="3"/>
  <c r="AR29" i="3" s="1"/>
  <c r="AS29" i="3" s="1"/>
  <c r="AT29" i="3" s="1"/>
  <c r="AU29" i="3" s="1"/>
  <c r="AV29" i="3" s="1"/>
  <c r="AW29" i="3" s="1"/>
  <c r="X29" i="3"/>
  <c r="AX29" i="3" s="1"/>
  <c r="AY29" i="3" s="1"/>
  <c r="AZ29" i="3" s="1"/>
  <c r="BA29" i="3" s="1"/>
  <c r="BB29" i="3" s="1"/>
  <c r="BC29" i="3" s="1"/>
  <c r="U24" i="3"/>
  <c r="AF24" i="3" s="1"/>
  <c r="AG24" i="3" s="1"/>
  <c r="V24" i="3"/>
  <c r="AL24" i="3" s="1"/>
  <c r="AM24" i="3" s="1"/>
  <c r="W24" i="3"/>
  <c r="AR24" i="3" s="1"/>
  <c r="AS24" i="3" s="1"/>
  <c r="X24" i="3"/>
  <c r="AX24" i="3" s="1"/>
  <c r="AY24" i="3" s="1"/>
  <c r="V28" i="3"/>
  <c r="AL28" i="3" s="1"/>
  <c r="AM28" i="3" s="1"/>
  <c r="W28" i="3"/>
  <c r="AR28" i="3" s="1"/>
  <c r="AS28" i="3" s="1"/>
  <c r="X28" i="3"/>
  <c r="AX28" i="3" s="1"/>
  <c r="AY28" i="3" s="1"/>
  <c r="AZ28" i="3" s="1"/>
  <c r="BA28" i="3" s="1"/>
  <c r="U28" i="3"/>
  <c r="AF28" i="3" s="1"/>
  <c r="AG28" i="3" s="1"/>
  <c r="AH28" i="3" s="1"/>
  <c r="AI28" i="3" s="1"/>
  <c r="AJ28" i="3" s="1"/>
  <c r="AK28" i="3" s="1"/>
  <c r="U25" i="3"/>
  <c r="AF25" i="3" s="1"/>
  <c r="AG25" i="3" s="1"/>
  <c r="V25" i="3"/>
  <c r="AL25" i="3" s="1"/>
  <c r="AM25" i="3" s="1"/>
  <c r="W25" i="3"/>
  <c r="AR25" i="3" s="1"/>
  <c r="AS25" i="3" s="1"/>
  <c r="AT25" i="3" s="1"/>
  <c r="AU25" i="3" s="1"/>
  <c r="AV25" i="3" s="1"/>
  <c r="AW25" i="3" s="1"/>
  <c r="X25" i="3"/>
  <c r="AX25" i="3" s="1"/>
  <c r="AY25" i="3" s="1"/>
  <c r="AZ25" i="3" s="1"/>
  <c r="BA25" i="3" s="1"/>
  <c r="U19" i="3"/>
  <c r="AF19" i="3" s="1"/>
  <c r="AG19" i="3" s="1"/>
  <c r="V19" i="3"/>
  <c r="AL19" i="3" s="1"/>
  <c r="AM19" i="3" s="1"/>
  <c r="W19" i="3"/>
  <c r="AR19" i="3" s="1"/>
  <c r="AS19" i="3" s="1"/>
  <c r="AT19" i="3" s="1"/>
  <c r="AU19" i="3" s="1"/>
  <c r="AV19" i="3" s="1"/>
  <c r="AW19" i="3" s="1"/>
  <c r="X19" i="3"/>
  <c r="AX19" i="3" s="1"/>
  <c r="AY19" i="3" s="1"/>
  <c r="AZ19" i="3" s="1"/>
  <c r="BA19" i="3" s="1"/>
  <c r="U26" i="3"/>
  <c r="AF26" i="3" s="1"/>
  <c r="AG26" i="3" s="1"/>
  <c r="V26" i="3"/>
  <c r="AL26" i="3" s="1"/>
  <c r="AM26" i="3" s="1"/>
  <c r="W26" i="3"/>
  <c r="AR26" i="3" s="1"/>
  <c r="AS26" i="3" s="1"/>
  <c r="AT26" i="3" s="1"/>
  <c r="AU26" i="3" s="1"/>
  <c r="AV26" i="3" s="1"/>
  <c r="AW26" i="3" s="1"/>
  <c r="X26" i="3"/>
  <c r="AX26" i="3" s="1"/>
  <c r="AY26" i="3" s="1"/>
  <c r="AZ26" i="3" s="1"/>
  <c r="BA26" i="3" s="1"/>
  <c r="BB26" i="3" s="1"/>
  <c r="BC26" i="3" s="1"/>
  <c r="U30" i="3"/>
  <c r="AF30" i="3" s="1"/>
  <c r="AG30" i="3" s="1"/>
  <c r="AH30" i="3" s="1"/>
  <c r="AI30" i="3" s="1"/>
  <c r="V30" i="3"/>
  <c r="AL30" i="3" s="1"/>
  <c r="AM30" i="3" s="1"/>
  <c r="W30" i="3"/>
  <c r="AR30" i="3" s="1"/>
  <c r="AS30" i="3" s="1"/>
  <c r="X30" i="3"/>
  <c r="AX30" i="3" s="1"/>
  <c r="AY30" i="3" s="1"/>
  <c r="AZ30" i="3" s="1"/>
  <c r="BA30" i="3" s="1"/>
  <c r="U27" i="3"/>
  <c r="AF27" i="3" s="1"/>
  <c r="AG27" i="3" s="1"/>
  <c r="V27" i="3"/>
  <c r="AL27" i="3" s="1"/>
  <c r="AM27" i="3" s="1"/>
  <c r="W27" i="3"/>
  <c r="AR27" i="3" s="1"/>
  <c r="AS27" i="3" s="1"/>
  <c r="X27" i="3"/>
  <c r="AX27" i="3" s="1"/>
  <c r="AY27" i="3" s="1"/>
  <c r="AZ27" i="3" s="1"/>
  <c r="BA27" i="3" s="1"/>
  <c r="U18" i="3"/>
  <c r="AF18" i="3" s="1"/>
  <c r="AG18" i="3" s="1"/>
  <c r="AH18" i="3" s="1"/>
  <c r="AI18" i="3" s="1"/>
  <c r="AJ18" i="3" s="1"/>
  <c r="AK18" i="3" s="1"/>
  <c r="V18" i="3"/>
  <c r="AL18" i="3" s="1"/>
  <c r="AM18" i="3" s="1"/>
  <c r="W18" i="3"/>
  <c r="AR18" i="3" s="1"/>
  <c r="AS18" i="3" s="1"/>
  <c r="AT18" i="3" s="1"/>
  <c r="AU18" i="3" s="1"/>
  <c r="AV18" i="3" s="1"/>
  <c r="AW18" i="3" s="1"/>
  <c r="X18" i="3"/>
  <c r="AX18" i="3" s="1"/>
  <c r="AY18" i="3" s="1"/>
  <c r="AZ18" i="3" s="1"/>
  <c r="BA18" i="3" s="1"/>
  <c r="BB18" i="3" s="1"/>
  <c r="BC18" i="3" s="1"/>
  <c r="U20" i="3"/>
  <c r="AF20" i="3" s="1"/>
  <c r="AG20" i="3" s="1"/>
  <c r="AH20" i="3" s="1"/>
  <c r="AI20" i="3" s="1"/>
  <c r="V20" i="3"/>
  <c r="AL20" i="3" s="1"/>
  <c r="AM20" i="3" s="1"/>
  <c r="W20" i="3"/>
  <c r="AR20" i="3" s="1"/>
  <c r="AS20" i="3" s="1"/>
  <c r="X20" i="3"/>
  <c r="AX20" i="3" s="1"/>
  <c r="AY20" i="3" s="1"/>
  <c r="L16" i="3"/>
  <c r="O16" i="3" s="1"/>
  <c r="S21" i="3"/>
  <c r="S17" i="3"/>
  <c r="S23" i="3"/>
  <c r="Y26" i="3"/>
  <c r="S16" i="3"/>
  <c r="T26" i="3"/>
  <c r="T28" i="3"/>
  <c r="T22" i="3"/>
  <c r="Y29" i="3"/>
  <c r="Y24" i="3"/>
  <c r="BD24" i="3" s="1"/>
  <c r="BE24" i="3" s="1"/>
  <c r="Y25" i="3"/>
  <c r="T25" i="3"/>
  <c r="RT16" i="3"/>
  <c r="RU16" i="3" s="1"/>
  <c r="KN16" i="3"/>
  <c r="KO16" i="3" s="1"/>
  <c r="MI16" i="3"/>
  <c r="MJ16" i="3" s="1"/>
  <c r="BM16" i="3"/>
  <c r="BN16" i="3" s="1"/>
  <c r="OD16" i="3"/>
  <c r="OE16" i="3" s="1"/>
  <c r="DH16" i="3"/>
  <c r="DI16" i="3" s="1"/>
  <c r="PY16" i="3"/>
  <c r="PZ16" i="3" s="1"/>
  <c r="FC16" i="3"/>
  <c r="FD16" i="3" s="1"/>
  <c r="GX16" i="3"/>
  <c r="GY16" i="3" s="1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D193" i="2"/>
  <c r="C193" i="2"/>
  <c r="B193" i="2"/>
  <c r="D192" i="2"/>
  <c r="C192" i="2"/>
  <c r="B192" i="2"/>
  <c r="D191" i="2"/>
  <c r="C191" i="2"/>
  <c r="B191" i="2"/>
  <c r="D190" i="2"/>
  <c r="C190" i="2"/>
  <c r="B190" i="2"/>
  <c r="D189" i="2"/>
  <c r="C189" i="2"/>
  <c r="B189" i="2"/>
  <c r="D188" i="2"/>
  <c r="C188" i="2"/>
  <c r="B188" i="2"/>
  <c r="D187" i="2"/>
  <c r="C187" i="2"/>
  <c r="B187" i="2"/>
  <c r="D186" i="2"/>
  <c r="C186" i="2"/>
  <c r="B186" i="2"/>
  <c r="D185" i="2"/>
  <c r="C185" i="2"/>
  <c r="B185" i="2"/>
  <c r="D184" i="2"/>
  <c r="C184" i="2"/>
  <c r="B184" i="2"/>
  <c r="D183" i="2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D172" i="2"/>
  <c r="C172" i="2"/>
  <c r="B172" i="2"/>
  <c r="D171" i="2"/>
  <c r="C171" i="2"/>
  <c r="B171" i="2"/>
  <c r="D170" i="2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TQ15" i="9" s="1"/>
  <c r="TR15" i="9" s="1"/>
  <c r="TU15" i="9" s="1"/>
  <c r="C129" i="2"/>
  <c r="TQ14" i="9" s="1"/>
  <c r="TR14" i="9" s="1"/>
  <c r="TU14" i="9" s="1"/>
  <c r="B129" i="2"/>
  <c r="TQ13" i="9" s="1"/>
  <c r="TR13" i="9" s="1"/>
  <c r="TU13" i="9" s="1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TQ15" i="3" s="1"/>
  <c r="TR15" i="3" s="1"/>
  <c r="TU15" i="3" s="1"/>
  <c r="C2" i="2"/>
  <c r="TQ14" i="3" s="1"/>
  <c r="TR14" i="3" s="1"/>
  <c r="TU14" i="3" s="1"/>
  <c r="B2" i="2"/>
  <c r="TQ13" i="3" s="1"/>
  <c r="TR13" i="3" s="1"/>
  <c r="TU13" i="3" s="1"/>
  <c r="JB19" i="9" l="1"/>
  <c r="JC19" i="9" s="1"/>
  <c r="KK19" i="9"/>
  <c r="LN25" i="9"/>
  <c r="LO25" i="9" s="1"/>
  <c r="LP25" i="9" s="1"/>
  <c r="LQ25" i="9" s="1"/>
  <c r="LR25" i="9" s="1"/>
  <c r="LS25" i="9" s="1"/>
  <c r="NU25" i="9"/>
  <c r="NV25" i="9" s="1"/>
  <c r="NW25" i="9" s="1"/>
  <c r="NX25" i="9" s="1"/>
  <c r="NY25" i="9" s="1"/>
  <c r="NZ25" i="9" s="1"/>
  <c r="QY25" i="9"/>
  <c r="QZ25" i="9" s="1"/>
  <c r="RA25" i="9" s="1"/>
  <c r="RB25" i="9" s="1"/>
  <c r="RC25" i="9" s="1"/>
  <c r="RD25" i="9" s="1"/>
  <c r="KV25" i="9"/>
  <c r="MQ25" i="9"/>
  <c r="NC25" i="9"/>
  <c r="ND25" i="9" s="1"/>
  <c r="NE25" i="9" s="1"/>
  <c r="NF25" i="9" s="1"/>
  <c r="NG25" i="9" s="1"/>
  <c r="NH25" i="9" s="1"/>
  <c r="KE25" i="9"/>
  <c r="KF25" i="9" s="1"/>
  <c r="KG25" i="9" s="1"/>
  <c r="KH25" i="9" s="1"/>
  <c r="KI25" i="9" s="1"/>
  <c r="KJ25" i="9" s="1"/>
  <c r="CY25" i="9"/>
  <c r="CZ25" i="9" s="1"/>
  <c r="CA25" i="9"/>
  <c r="CB25" i="9" s="1"/>
  <c r="QM25" i="9"/>
  <c r="QN25" i="9" s="1"/>
  <c r="QO25" i="9" s="1"/>
  <c r="QP25" i="9" s="1"/>
  <c r="QQ25" i="9" s="1"/>
  <c r="QR25" i="9" s="1"/>
  <c r="AR25" i="9"/>
  <c r="AS25" i="9" s="1"/>
  <c r="AT25" i="9" s="1"/>
  <c r="AU25" i="9" s="1"/>
  <c r="AV25" i="9" s="1"/>
  <c r="AW25" i="9" s="1"/>
  <c r="AL25" i="9"/>
  <c r="AM25" i="9" s="1"/>
  <c r="AN25" i="9" s="1"/>
  <c r="AO25" i="9" s="1"/>
  <c r="AP25" i="9" s="1"/>
  <c r="AQ25" i="9" s="1"/>
  <c r="Z25" i="9"/>
  <c r="CG25" i="9"/>
  <c r="CH25" i="9" s="1"/>
  <c r="CI25" i="9" s="1"/>
  <c r="CJ25" i="9" s="1"/>
  <c r="CK25" i="9" s="1"/>
  <c r="CL25" i="9" s="1"/>
  <c r="LT25" i="9"/>
  <c r="LU25" i="9" s="1"/>
  <c r="LV25" i="9" s="1"/>
  <c r="LW25" i="9" s="1"/>
  <c r="LX25" i="9" s="1"/>
  <c r="LY25" i="9" s="1"/>
  <c r="LZ25" i="9"/>
  <c r="MA25" i="9" s="1"/>
  <c r="MB25" i="9" s="1"/>
  <c r="MC25" i="9" s="1"/>
  <c r="MD25" i="9" s="1"/>
  <c r="ME25" i="9" s="1"/>
  <c r="BD25" i="9"/>
  <c r="BE25" i="9" s="1"/>
  <c r="BF25" i="9" s="1"/>
  <c r="BG25" i="9" s="1"/>
  <c r="BH25" i="9" s="1"/>
  <c r="BI25" i="9" s="1"/>
  <c r="AF25" i="9"/>
  <c r="AG25" i="9" s="1"/>
  <c r="AH25" i="9" s="1"/>
  <c r="AI25" i="9" s="1"/>
  <c r="AJ25" i="9" s="1"/>
  <c r="AK25" i="9" s="1"/>
  <c r="RK25" i="9"/>
  <c r="RL25" i="9" s="1"/>
  <c r="RM25" i="9" s="1"/>
  <c r="RN25" i="9" s="1"/>
  <c r="RO25" i="9" s="1"/>
  <c r="RP25" i="9" s="1"/>
  <c r="QG25" i="9"/>
  <c r="AX25" i="9"/>
  <c r="AY25" i="9" s="1"/>
  <c r="AZ25" i="9" s="1"/>
  <c r="BA25" i="9" s="1"/>
  <c r="BB25" i="9" s="1"/>
  <c r="BC25" i="9" s="1"/>
  <c r="MW25" i="9"/>
  <c r="MX25" i="9" s="1"/>
  <c r="MY25" i="9" s="1"/>
  <c r="MZ25" i="9" s="1"/>
  <c r="NA25" i="9" s="1"/>
  <c r="NB25" i="9" s="1"/>
  <c r="JY25" i="9"/>
  <c r="JZ25" i="9" s="1"/>
  <c r="KA25" i="9" s="1"/>
  <c r="KB25" i="9" s="1"/>
  <c r="LB25" i="9"/>
  <c r="LC25" i="9" s="1"/>
  <c r="LD25" i="9" s="1"/>
  <c r="LE25" i="9" s="1"/>
  <c r="LF25" i="9" s="1"/>
  <c r="LG25" i="9" s="1"/>
  <c r="JS25" i="9"/>
  <c r="JT25" i="9" s="1"/>
  <c r="JU25" i="9" s="1"/>
  <c r="JV25" i="9" s="1"/>
  <c r="CS25" i="9"/>
  <c r="CT25" i="9" s="1"/>
  <c r="CU25" i="9" s="1"/>
  <c r="CV25" i="9" s="1"/>
  <c r="CW25" i="9" s="1"/>
  <c r="CX25" i="9" s="1"/>
  <c r="LH25" i="9"/>
  <c r="LI25" i="9" s="1"/>
  <c r="LJ25" i="9" s="1"/>
  <c r="LK25" i="9" s="1"/>
  <c r="LL25" i="9" s="1"/>
  <c r="LM25" i="9" s="1"/>
  <c r="NO25" i="9"/>
  <c r="NP25" i="9" s="1"/>
  <c r="NQ25" i="9" s="1"/>
  <c r="NR25" i="9" s="1"/>
  <c r="NS25" i="9" s="1"/>
  <c r="NT25" i="9" s="1"/>
  <c r="RE25" i="9"/>
  <c r="RF25" i="9" s="1"/>
  <c r="RG25" i="9" s="1"/>
  <c r="RH25" i="9" s="1"/>
  <c r="RI25" i="9" s="1"/>
  <c r="RJ25" i="9" s="1"/>
  <c r="NI25" i="9"/>
  <c r="NJ25" i="9" s="1"/>
  <c r="NK25" i="9" s="1"/>
  <c r="NL25" i="9" s="1"/>
  <c r="NM25" i="9" s="1"/>
  <c r="NN25" i="9" s="1"/>
  <c r="JA25" i="9"/>
  <c r="FK25" i="9"/>
  <c r="DP25" i="9"/>
  <c r="EB25" i="9"/>
  <c r="EC25" i="9" s="1"/>
  <c r="ED25" i="9" s="1"/>
  <c r="EE25" i="9" s="1"/>
  <c r="EF25" i="9" s="1"/>
  <c r="EG25" i="9" s="1"/>
  <c r="SZ25" i="9"/>
  <c r="TA25" i="9" s="1"/>
  <c r="TB25" i="9" s="1"/>
  <c r="TC25" i="9" s="1"/>
  <c r="TD25" i="9" s="1"/>
  <c r="TE25" i="9" s="1"/>
  <c r="HX25" i="9"/>
  <c r="HY25" i="9" s="1"/>
  <c r="HZ25" i="9" s="1"/>
  <c r="IA25" i="9" s="1"/>
  <c r="IB25" i="9" s="1"/>
  <c r="IC25" i="9" s="1"/>
  <c r="IJ25" i="9"/>
  <c r="IK25" i="9" s="1"/>
  <c r="IL25" i="9" s="1"/>
  <c r="IM25" i="9" s="1"/>
  <c r="IN25" i="9" s="1"/>
  <c r="IO25" i="9" s="1"/>
  <c r="OR25" i="9"/>
  <c r="OS25" i="9" s="1"/>
  <c r="OT25" i="9" s="1"/>
  <c r="OU25" i="9" s="1"/>
  <c r="OV25" i="9" s="1"/>
  <c r="OW25" i="9" s="1"/>
  <c r="EH25" i="9"/>
  <c r="EI25" i="9" s="1"/>
  <c r="EJ25" i="9" s="1"/>
  <c r="EK25" i="9" s="1"/>
  <c r="EL25" i="9" s="1"/>
  <c r="EM25" i="9" s="1"/>
  <c r="FW25" i="9"/>
  <c r="FX25" i="9" s="1"/>
  <c r="FY25" i="9" s="1"/>
  <c r="FZ25" i="9" s="1"/>
  <c r="GA25" i="9" s="1"/>
  <c r="GB25" i="9" s="1"/>
  <c r="HF25" i="9"/>
  <c r="PP25" i="9"/>
  <c r="PQ25" i="9" s="1"/>
  <c r="QS25" i="9"/>
  <c r="QT25" i="9" s="1"/>
  <c r="BU25" i="9"/>
  <c r="GI25" i="9"/>
  <c r="GJ25" i="9" s="1"/>
  <c r="GK25" i="9" s="1"/>
  <c r="GL25" i="9" s="1"/>
  <c r="GM25" i="9" s="1"/>
  <c r="GN25" i="9" s="1"/>
  <c r="SN25" i="9"/>
  <c r="SO25" i="9" s="1"/>
  <c r="SP25" i="9" s="1"/>
  <c r="SQ25" i="9" s="1"/>
  <c r="PJ25" i="9"/>
  <c r="PK25" i="9" s="1"/>
  <c r="OL25" i="9"/>
  <c r="GO25" i="9"/>
  <c r="GP25" i="9" s="1"/>
  <c r="HR25" i="9"/>
  <c r="HS25" i="9" s="1"/>
  <c r="HT25" i="9" s="1"/>
  <c r="HU25" i="9" s="1"/>
  <c r="HV25" i="9" s="1"/>
  <c r="HW25" i="9" s="1"/>
  <c r="CM25" i="9"/>
  <c r="CN25" i="9" s="1"/>
  <c r="CO25" i="9" s="1"/>
  <c r="CP25" i="9" s="1"/>
  <c r="CQ25" i="9" s="1"/>
  <c r="CR25" i="9" s="1"/>
  <c r="HL25" i="9"/>
  <c r="HM25" i="9" s="1"/>
  <c r="HN25" i="9" s="1"/>
  <c r="HO25" i="9" s="1"/>
  <c r="HP25" i="9" s="1"/>
  <c r="HQ25" i="9" s="1"/>
  <c r="JM25" i="9"/>
  <c r="JN25" i="9" s="1"/>
  <c r="JO25" i="9" s="1"/>
  <c r="JP25" i="9" s="1"/>
  <c r="ID25" i="9"/>
  <c r="IE25" i="9" s="1"/>
  <c r="DV25" i="9"/>
  <c r="DW25" i="9" s="1"/>
  <c r="DX25" i="9" s="1"/>
  <c r="DY25" i="9" s="1"/>
  <c r="DZ25" i="9" s="1"/>
  <c r="EA25" i="9" s="1"/>
  <c r="FQ25" i="9"/>
  <c r="FR25" i="9" s="1"/>
  <c r="TF25" i="9"/>
  <c r="TG25" i="9" s="1"/>
  <c r="TH25" i="9" s="1"/>
  <c r="TI25" i="9" s="1"/>
  <c r="TJ25" i="9" s="1"/>
  <c r="TK25" i="9" s="1"/>
  <c r="ET25" i="9"/>
  <c r="EU25" i="9" s="1"/>
  <c r="EV25" i="9" s="1"/>
  <c r="EW25" i="9" s="1"/>
  <c r="EX25" i="9" s="1"/>
  <c r="EY25" i="9" s="1"/>
  <c r="ST25" i="9"/>
  <c r="SU25" i="9" s="1"/>
  <c r="SV25" i="9" s="1"/>
  <c r="SW25" i="9" s="1"/>
  <c r="SX25" i="9" s="1"/>
  <c r="SY25" i="9" s="1"/>
  <c r="SH25" i="9"/>
  <c r="SI25" i="9" s="1"/>
  <c r="SJ25" i="9" s="1"/>
  <c r="SK25" i="9" s="1"/>
  <c r="SL25" i="9" s="1"/>
  <c r="SM25" i="9" s="1"/>
  <c r="OX25" i="9"/>
  <c r="OY25" i="9" s="1"/>
  <c r="OZ25" i="9" s="1"/>
  <c r="PA25" i="9" s="1"/>
  <c r="PB25" i="9" s="1"/>
  <c r="PC25" i="9" s="1"/>
  <c r="JG25" i="9"/>
  <c r="JH25" i="9" s="1"/>
  <c r="JI25" i="9" s="1"/>
  <c r="JJ25" i="9" s="1"/>
  <c r="JK25" i="9" s="1"/>
  <c r="JL25" i="9" s="1"/>
  <c r="EN25" i="9"/>
  <c r="EO25" i="9" s="1"/>
  <c r="EP25" i="9" s="1"/>
  <c r="EQ25" i="9" s="1"/>
  <c r="ER25" i="9" s="1"/>
  <c r="ES25" i="9" s="1"/>
  <c r="SB25" i="9"/>
  <c r="GC25" i="9"/>
  <c r="GD25" i="9" s="1"/>
  <c r="GE25" i="9" s="1"/>
  <c r="GF25" i="9" s="1"/>
  <c r="GG25" i="9" s="1"/>
  <c r="GH25" i="9" s="1"/>
  <c r="PD25" i="9"/>
  <c r="PE25" i="9" s="1"/>
  <c r="PF25" i="9" s="1"/>
  <c r="PG25" i="9" s="1"/>
  <c r="AL26" i="9"/>
  <c r="AM26" i="9" s="1"/>
  <c r="AN26" i="9" s="1"/>
  <c r="AO26" i="9" s="1"/>
  <c r="AP26" i="9" s="1"/>
  <c r="AQ26" i="9" s="1"/>
  <c r="AR26" i="9"/>
  <c r="AS26" i="9" s="1"/>
  <c r="AT26" i="9" s="1"/>
  <c r="AU26" i="9" s="1"/>
  <c r="AV26" i="9" s="1"/>
  <c r="AW26" i="9" s="1"/>
  <c r="AF26" i="9"/>
  <c r="AG26" i="9" s="1"/>
  <c r="BD26" i="9"/>
  <c r="BE26" i="9" s="1"/>
  <c r="BF26" i="9" s="1"/>
  <c r="BG26" i="9" s="1"/>
  <c r="BH26" i="9" s="1"/>
  <c r="BI26" i="9" s="1"/>
  <c r="AX26" i="9"/>
  <c r="AY26" i="9" s="1"/>
  <c r="AZ26" i="9" s="1"/>
  <c r="BA26" i="9" s="1"/>
  <c r="BB26" i="9" s="1"/>
  <c r="BC26" i="9" s="1"/>
  <c r="RK26" i="9"/>
  <c r="RL26" i="9" s="1"/>
  <c r="RM26" i="9" s="1"/>
  <c r="RN26" i="9" s="1"/>
  <c r="RO26" i="9" s="1"/>
  <c r="RP26" i="9" s="1"/>
  <c r="ET26" i="9"/>
  <c r="EU26" i="9" s="1"/>
  <c r="EV26" i="9" s="1"/>
  <c r="EW26" i="9" s="1"/>
  <c r="EX26" i="9" s="1"/>
  <c r="EY26" i="9" s="1"/>
  <c r="QS26" i="9"/>
  <c r="QT26" i="9" s="1"/>
  <c r="QU26" i="9" s="1"/>
  <c r="QV26" i="9" s="1"/>
  <c r="QW26" i="9" s="1"/>
  <c r="QX26" i="9" s="1"/>
  <c r="BU26" i="9"/>
  <c r="QY26" i="9"/>
  <c r="QZ26" i="9" s="1"/>
  <c r="RA26" i="9" s="1"/>
  <c r="RB26" i="9" s="1"/>
  <c r="RC26" i="9" s="1"/>
  <c r="RD26" i="9" s="1"/>
  <c r="JG26" i="9"/>
  <c r="JH26" i="9" s="1"/>
  <c r="JI26" i="9" s="1"/>
  <c r="JJ26" i="9" s="1"/>
  <c r="JK26" i="9" s="1"/>
  <c r="JL26" i="9" s="1"/>
  <c r="SH26" i="9"/>
  <c r="SI26" i="9" s="1"/>
  <c r="SJ26" i="9" s="1"/>
  <c r="SK26" i="9" s="1"/>
  <c r="SL26" i="9" s="1"/>
  <c r="SM26" i="9" s="1"/>
  <c r="HX26" i="9"/>
  <c r="HY26" i="9" s="1"/>
  <c r="HZ26" i="9" s="1"/>
  <c r="IA26" i="9" s="1"/>
  <c r="IB26" i="9" s="1"/>
  <c r="IC26" i="9" s="1"/>
  <c r="IJ26" i="9"/>
  <c r="IK26" i="9" s="1"/>
  <c r="IL26" i="9" s="1"/>
  <c r="IM26" i="9" s="1"/>
  <c r="IN26" i="9" s="1"/>
  <c r="IO26" i="9" s="1"/>
  <c r="LZ26" i="9"/>
  <c r="MA26" i="9" s="1"/>
  <c r="MB26" i="9" s="1"/>
  <c r="MC26" i="9" s="1"/>
  <c r="MD26" i="9" s="1"/>
  <c r="ME26" i="9" s="1"/>
  <c r="KE26" i="9"/>
  <c r="KF26" i="9" s="1"/>
  <c r="KG26" i="9" s="1"/>
  <c r="KH26" i="9" s="1"/>
  <c r="KI26" i="9" s="1"/>
  <c r="KJ26" i="9" s="1"/>
  <c r="CA26" i="9"/>
  <c r="CB26" i="9" s="1"/>
  <c r="CC26" i="9" s="1"/>
  <c r="CD26" i="9" s="1"/>
  <c r="CE26" i="9" s="1"/>
  <c r="CF26" i="9" s="1"/>
  <c r="OL26" i="9"/>
  <c r="DV26" i="9"/>
  <c r="DW26" i="9" s="1"/>
  <c r="DX26" i="9" s="1"/>
  <c r="DY26" i="9" s="1"/>
  <c r="DZ26" i="9" s="1"/>
  <c r="EA26" i="9" s="1"/>
  <c r="LH26" i="9"/>
  <c r="LI26" i="9" s="1"/>
  <c r="LJ26" i="9" s="1"/>
  <c r="LK26" i="9" s="1"/>
  <c r="LL26" i="9" s="1"/>
  <c r="LM26" i="9" s="1"/>
  <c r="GO26" i="9"/>
  <c r="GP26" i="9" s="1"/>
  <c r="GQ26" i="9" s="1"/>
  <c r="GR26" i="9" s="1"/>
  <c r="GS26" i="9" s="1"/>
  <c r="GT26" i="9" s="1"/>
  <c r="HF26" i="9"/>
  <c r="NU26" i="9"/>
  <c r="NV26" i="9" s="1"/>
  <c r="NW26" i="9" s="1"/>
  <c r="NX26" i="9" s="1"/>
  <c r="NY26" i="9" s="1"/>
  <c r="NZ26" i="9" s="1"/>
  <c r="QM26" i="9"/>
  <c r="QN26" i="9" s="1"/>
  <c r="QO26" i="9" s="1"/>
  <c r="QP26" i="9" s="1"/>
  <c r="QQ26" i="9" s="1"/>
  <c r="QR26" i="9" s="1"/>
  <c r="RE26" i="9"/>
  <c r="RF26" i="9" s="1"/>
  <c r="RG26" i="9" s="1"/>
  <c r="RH26" i="9" s="1"/>
  <c r="NO26" i="9"/>
  <c r="NP26" i="9" s="1"/>
  <c r="NQ26" i="9" s="1"/>
  <c r="NR26" i="9" s="1"/>
  <c r="Z26" i="9"/>
  <c r="NC26" i="9"/>
  <c r="ND26" i="9" s="1"/>
  <c r="NE26" i="9" s="1"/>
  <c r="NF26" i="9" s="1"/>
  <c r="NG26" i="9" s="1"/>
  <c r="NH26" i="9" s="1"/>
  <c r="QG26" i="9"/>
  <c r="LB26" i="9"/>
  <c r="LC26" i="9" s="1"/>
  <c r="LD26" i="9" s="1"/>
  <c r="LE26" i="9" s="1"/>
  <c r="LF26" i="9" s="1"/>
  <c r="LG26" i="9" s="1"/>
  <c r="FQ26" i="9"/>
  <c r="FR26" i="9" s="1"/>
  <c r="FS26" i="9" s="1"/>
  <c r="FT26" i="9" s="1"/>
  <c r="FU26" i="9" s="1"/>
  <c r="FV26" i="9" s="1"/>
  <c r="HL26" i="9"/>
  <c r="HM26" i="9" s="1"/>
  <c r="HN26" i="9" s="1"/>
  <c r="HO26" i="9" s="1"/>
  <c r="HP26" i="9" s="1"/>
  <c r="HQ26" i="9" s="1"/>
  <c r="PD26" i="9"/>
  <c r="PE26" i="9" s="1"/>
  <c r="PF26" i="9" s="1"/>
  <c r="PG26" i="9" s="1"/>
  <c r="PH26" i="9" s="1"/>
  <c r="PI26" i="9" s="1"/>
  <c r="FW26" i="9"/>
  <c r="FX26" i="9" s="1"/>
  <c r="FY26" i="9" s="1"/>
  <c r="FZ26" i="9" s="1"/>
  <c r="GA26" i="9" s="1"/>
  <c r="GB26" i="9" s="1"/>
  <c r="SN26" i="9"/>
  <c r="SO26" i="9" s="1"/>
  <c r="SP26" i="9" s="1"/>
  <c r="SQ26" i="9" s="1"/>
  <c r="SR26" i="9" s="1"/>
  <c r="SS26" i="9" s="1"/>
  <c r="PP26" i="9"/>
  <c r="PQ26" i="9" s="1"/>
  <c r="PR26" i="9" s="1"/>
  <c r="PS26" i="9" s="1"/>
  <c r="PT26" i="9" s="1"/>
  <c r="PU26" i="9" s="1"/>
  <c r="GI26" i="9"/>
  <c r="GJ26" i="9" s="1"/>
  <c r="DP26" i="9"/>
  <c r="CS26" i="9"/>
  <c r="CT26" i="9" s="1"/>
  <c r="CU26" i="9" s="1"/>
  <c r="CV26" i="9" s="1"/>
  <c r="CW26" i="9" s="1"/>
  <c r="CX26" i="9" s="1"/>
  <c r="EB26" i="9"/>
  <c r="EC26" i="9" s="1"/>
  <c r="ED26" i="9" s="1"/>
  <c r="EE26" i="9" s="1"/>
  <c r="EF26" i="9" s="1"/>
  <c r="EG26" i="9" s="1"/>
  <c r="LN26" i="9"/>
  <c r="LO26" i="9" s="1"/>
  <c r="LP26" i="9" s="1"/>
  <c r="LQ26" i="9" s="1"/>
  <c r="LR26" i="9" s="1"/>
  <c r="LS26" i="9" s="1"/>
  <c r="CY26" i="9"/>
  <c r="CZ26" i="9" s="1"/>
  <c r="DA26" i="9" s="1"/>
  <c r="DB26" i="9" s="1"/>
  <c r="DC26" i="9" s="1"/>
  <c r="DD26" i="9" s="1"/>
  <c r="ID26" i="9"/>
  <c r="IE26" i="9" s="1"/>
  <c r="IF26" i="9" s="1"/>
  <c r="IG26" i="9" s="1"/>
  <c r="IH26" i="9" s="1"/>
  <c r="II26" i="9" s="1"/>
  <c r="CM26" i="9"/>
  <c r="CN26" i="9" s="1"/>
  <c r="CO26" i="9" s="1"/>
  <c r="CP26" i="9" s="1"/>
  <c r="CQ26" i="9" s="1"/>
  <c r="CR26" i="9" s="1"/>
  <c r="FK26" i="9"/>
  <c r="HR26" i="9"/>
  <c r="HS26" i="9" s="1"/>
  <c r="HT26" i="9" s="1"/>
  <c r="HU26" i="9" s="1"/>
  <c r="HV26" i="9" s="1"/>
  <c r="HW26" i="9" s="1"/>
  <c r="EN26" i="9"/>
  <c r="EO26" i="9" s="1"/>
  <c r="EP26" i="9" s="1"/>
  <c r="EQ26" i="9" s="1"/>
  <c r="ER26" i="9" s="1"/>
  <c r="ES26" i="9" s="1"/>
  <c r="PJ26" i="9"/>
  <c r="PK26" i="9" s="1"/>
  <c r="PL26" i="9" s="1"/>
  <c r="PM26" i="9" s="1"/>
  <c r="PN26" i="9" s="1"/>
  <c r="PO26" i="9" s="1"/>
  <c r="KV26" i="9"/>
  <c r="ST26" i="9"/>
  <c r="SU26" i="9" s="1"/>
  <c r="SV26" i="9" s="1"/>
  <c r="SW26" i="9" s="1"/>
  <c r="SX26" i="9" s="1"/>
  <c r="SY26" i="9" s="1"/>
  <c r="MQ26" i="9"/>
  <c r="CG26" i="9"/>
  <c r="CH26" i="9" s="1"/>
  <c r="CI26" i="9" s="1"/>
  <c r="CJ26" i="9" s="1"/>
  <c r="CK26" i="9" s="1"/>
  <c r="CL26" i="9" s="1"/>
  <c r="SZ26" i="9"/>
  <c r="TA26" i="9" s="1"/>
  <c r="TB26" i="9" s="1"/>
  <c r="TC26" i="9" s="1"/>
  <c r="JS26" i="9"/>
  <c r="JT26" i="9" s="1"/>
  <c r="JU26" i="9" s="1"/>
  <c r="JV26" i="9" s="1"/>
  <c r="JW26" i="9" s="1"/>
  <c r="JX26" i="9" s="1"/>
  <c r="SB26" i="9"/>
  <c r="JM26" i="9"/>
  <c r="JN26" i="9" s="1"/>
  <c r="JO26" i="9" s="1"/>
  <c r="JP26" i="9" s="1"/>
  <c r="JQ26" i="9" s="1"/>
  <c r="JR26" i="9" s="1"/>
  <c r="OR26" i="9"/>
  <c r="OS26" i="9" s="1"/>
  <c r="OT26" i="9" s="1"/>
  <c r="OU26" i="9" s="1"/>
  <c r="OV26" i="9" s="1"/>
  <c r="OW26" i="9" s="1"/>
  <c r="GC26" i="9"/>
  <c r="GD26" i="9" s="1"/>
  <c r="GE26" i="9" s="1"/>
  <c r="GF26" i="9" s="1"/>
  <c r="GG26" i="9" s="1"/>
  <c r="GH26" i="9" s="1"/>
  <c r="LT26" i="9"/>
  <c r="LU26" i="9" s="1"/>
  <c r="LV26" i="9" s="1"/>
  <c r="LW26" i="9" s="1"/>
  <c r="LX26" i="9" s="1"/>
  <c r="LY26" i="9" s="1"/>
  <c r="JA26" i="9"/>
  <c r="EH26" i="9"/>
  <c r="EI26" i="9" s="1"/>
  <c r="EJ26" i="9" s="1"/>
  <c r="EK26" i="9" s="1"/>
  <c r="EL26" i="9" s="1"/>
  <c r="EM26" i="9" s="1"/>
  <c r="NI26" i="9"/>
  <c r="NJ26" i="9" s="1"/>
  <c r="NK26" i="9" s="1"/>
  <c r="NL26" i="9" s="1"/>
  <c r="NM26" i="9" s="1"/>
  <c r="NN26" i="9" s="1"/>
  <c r="JY26" i="9"/>
  <c r="JZ26" i="9" s="1"/>
  <c r="KA26" i="9" s="1"/>
  <c r="KB26" i="9" s="1"/>
  <c r="KC26" i="9" s="1"/>
  <c r="KD26" i="9" s="1"/>
  <c r="TF26" i="9"/>
  <c r="TG26" i="9" s="1"/>
  <c r="TH26" i="9" s="1"/>
  <c r="TI26" i="9" s="1"/>
  <c r="TJ26" i="9" s="1"/>
  <c r="TK26" i="9" s="1"/>
  <c r="MW26" i="9"/>
  <c r="MX26" i="9" s="1"/>
  <c r="MY26" i="9" s="1"/>
  <c r="MZ26" i="9" s="1"/>
  <c r="NA26" i="9" s="1"/>
  <c r="NB26" i="9" s="1"/>
  <c r="OX26" i="9"/>
  <c r="OY26" i="9" s="1"/>
  <c r="JB17" i="9"/>
  <c r="KK17" i="9"/>
  <c r="CI17" i="9"/>
  <c r="CJ17" i="9" s="1"/>
  <c r="CK17" i="9" s="1"/>
  <c r="CL17" i="9" s="1"/>
  <c r="AA16" i="9"/>
  <c r="BJ16" i="9"/>
  <c r="FL19" i="9"/>
  <c r="GU19" i="9"/>
  <c r="MW28" i="9"/>
  <c r="MX28" i="9" s="1"/>
  <c r="MY28" i="9" s="1"/>
  <c r="MZ28" i="9" s="1"/>
  <c r="NA28" i="9" s="1"/>
  <c r="NB28" i="9" s="1"/>
  <c r="MQ28" i="9"/>
  <c r="DP28" i="9"/>
  <c r="Z28" i="9"/>
  <c r="AF28" i="9"/>
  <c r="AG28" i="9" s="1"/>
  <c r="AH28" i="9" s="1"/>
  <c r="AI28" i="9" s="1"/>
  <c r="AJ28" i="9" s="1"/>
  <c r="AK28" i="9" s="1"/>
  <c r="EB28" i="9"/>
  <c r="EC28" i="9" s="1"/>
  <c r="ED28" i="9" s="1"/>
  <c r="EE28" i="9" s="1"/>
  <c r="EF28" i="9" s="1"/>
  <c r="EG28" i="9" s="1"/>
  <c r="RK28" i="9"/>
  <c r="RL28" i="9" s="1"/>
  <c r="RM28" i="9" s="1"/>
  <c r="RN28" i="9" s="1"/>
  <c r="RO28" i="9" s="1"/>
  <c r="RP28" i="9" s="1"/>
  <c r="QM28" i="9"/>
  <c r="QN28" i="9" s="1"/>
  <c r="QO28" i="9" s="1"/>
  <c r="QP28" i="9" s="1"/>
  <c r="QQ28" i="9" s="1"/>
  <c r="QR28" i="9" s="1"/>
  <c r="NI28" i="9"/>
  <c r="NJ28" i="9" s="1"/>
  <c r="NK28" i="9" s="1"/>
  <c r="NL28" i="9" s="1"/>
  <c r="NM28" i="9" s="1"/>
  <c r="NN28" i="9" s="1"/>
  <c r="RE28" i="9"/>
  <c r="RF28" i="9" s="1"/>
  <c r="RG28" i="9" s="1"/>
  <c r="RH28" i="9" s="1"/>
  <c r="RI28" i="9" s="1"/>
  <c r="RJ28" i="9" s="1"/>
  <c r="ET28" i="9"/>
  <c r="EU28" i="9" s="1"/>
  <c r="EV28" i="9" s="1"/>
  <c r="EW28" i="9" s="1"/>
  <c r="EH28" i="9"/>
  <c r="EI28" i="9" s="1"/>
  <c r="EJ28" i="9" s="1"/>
  <c r="EK28" i="9" s="1"/>
  <c r="NO28" i="9"/>
  <c r="NP28" i="9" s="1"/>
  <c r="NQ28" i="9" s="1"/>
  <c r="NR28" i="9" s="1"/>
  <c r="QS28" i="9"/>
  <c r="QT28" i="9" s="1"/>
  <c r="QU28" i="9" s="1"/>
  <c r="QV28" i="9" s="1"/>
  <c r="QW28" i="9" s="1"/>
  <c r="QX28" i="9" s="1"/>
  <c r="QY28" i="9"/>
  <c r="QZ28" i="9" s="1"/>
  <c r="RA28" i="9" s="1"/>
  <c r="RB28" i="9" s="1"/>
  <c r="RC28" i="9" s="1"/>
  <c r="RD28" i="9" s="1"/>
  <c r="NU28" i="9"/>
  <c r="NV28" i="9" s="1"/>
  <c r="NW28" i="9" s="1"/>
  <c r="NX28" i="9" s="1"/>
  <c r="NY28" i="9" s="1"/>
  <c r="NZ28" i="9" s="1"/>
  <c r="DV28" i="9"/>
  <c r="DW28" i="9" s="1"/>
  <c r="DX28" i="9" s="1"/>
  <c r="DY28" i="9" s="1"/>
  <c r="DZ28" i="9" s="1"/>
  <c r="EA28" i="9" s="1"/>
  <c r="EN28" i="9"/>
  <c r="EO28" i="9" s="1"/>
  <c r="EP28" i="9" s="1"/>
  <c r="EQ28" i="9" s="1"/>
  <c r="ER28" i="9" s="1"/>
  <c r="ES28" i="9" s="1"/>
  <c r="QG28" i="9"/>
  <c r="AL28" i="9"/>
  <c r="AM28" i="9" s="1"/>
  <c r="NC28" i="9"/>
  <c r="ND28" i="9" s="1"/>
  <c r="ST28" i="9"/>
  <c r="SU28" i="9" s="1"/>
  <c r="SV28" i="9" s="1"/>
  <c r="SW28" i="9" s="1"/>
  <c r="SX28" i="9" s="1"/>
  <c r="SY28" i="9" s="1"/>
  <c r="HF28" i="9"/>
  <c r="TF28" i="9"/>
  <c r="TG28" i="9" s="1"/>
  <c r="TH28" i="9" s="1"/>
  <c r="TI28" i="9" s="1"/>
  <c r="TJ28" i="9" s="1"/>
  <c r="TK28" i="9" s="1"/>
  <c r="OR28" i="9"/>
  <c r="OS28" i="9" s="1"/>
  <c r="OT28" i="9" s="1"/>
  <c r="OU28" i="9" s="1"/>
  <c r="OV28" i="9" s="1"/>
  <c r="OW28" i="9" s="1"/>
  <c r="JS28" i="9"/>
  <c r="JT28" i="9" s="1"/>
  <c r="JU28" i="9" s="1"/>
  <c r="JV28" i="9" s="1"/>
  <c r="JW28" i="9" s="1"/>
  <c r="JX28" i="9" s="1"/>
  <c r="FK28" i="9"/>
  <c r="OL28" i="9"/>
  <c r="GI28" i="9"/>
  <c r="GJ28" i="9" s="1"/>
  <c r="GK28" i="9" s="1"/>
  <c r="GL28" i="9" s="1"/>
  <c r="GM28" i="9" s="1"/>
  <c r="GN28" i="9" s="1"/>
  <c r="BU28" i="9"/>
  <c r="AX28" i="9"/>
  <c r="AY28" i="9" s="1"/>
  <c r="AZ28" i="9" s="1"/>
  <c r="BA28" i="9" s="1"/>
  <c r="BB28" i="9" s="1"/>
  <c r="BC28" i="9" s="1"/>
  <c r="HX28" i="9"/>
  <c r="HY28" i="9" s="1"/>
  <c r="CY28" i="9"/>
  <c r="CZ28" i="9" s="1"/>
  <c r="DA28" i="9" s="1"/>
  <c r="DB28" i="9" s="1"/>
  <c r="DC28" i="9" s="1"/>
  <c r="DD28" i="9" s="1"/>
  <c r="KE28" i="9"/>
  <c r="KF28" i="9" s="1"/>
  <c r="KG28" i="9" s="1"/>
  <c r="KH28" i="9" s="1"/>
  <c r="KI28" i="9" s="1"/>
  <c r="KJ28" i="9" s="1"/>
  <c r="PD28" i="9"/>
  <c r="PE28" i="9" s="1"/>
  <c r="PF28" i="9" s="1"/>
  <c r="PG28" i="9" s="1"/>
  <c r="SB28" i="9"/>
  <c r="CM28" i="9"/>
  <c r="CN28" i="9" s="1"/>
  <c r="LH28" i="9"/>
  <c r="LI28" i="9" s="1"/>
  <c r="LT28" i="9"/>
  <c r="LU28" i="9" s="1"/>
  <c r="LV28" i="9" s="1"/>
  <c r="LW28" i="9" s="1"/>
  <c r="LX28" i="9" s="1"/>
  <c r="LY28" i="9" s="1"/>
  <c r="GC28" i="9"/>
  <c r="GD28" i="9" s="1"/>
  <c r="GE28" i="9" s="1"/>
  <c r="GF28" i="9" s="1"/>
  <c r="GG28" i="9" s="1"/>
  <c r="GH28" i="9" s="1"/>
  <c r="FW28" i="9"/>
  <c r="FX28" i="9" s="1"/>
  <c r="FY28" i="9" s="1"/>
  <c r="FZ28" i="9" s="1"/>
  <c r="JM28" i="9"/>
  <c r="JN28" i="9" s="1"/>
  <c r="JO28" i="9" s="1"/>
  <c r="JP28" i="9" s="1"/>
  <c r="JQ28" i="9" s="1"/>
  <c r="JR28" i="9" s="1"/>
  <c r="KV28" i="9"/>
  <c r="FQ28" i="9"/>
  <c r="FR28" i="9" s="1"/>
  <c r="LN28" i="9"/>
  <c r="LO28" i="9" s="1"/>
  <c r="ID28" i="9"/>
  <c r="IE28" i="9" s="1"/>
  <c r="IF28" i="9" s="1"/>
  <c r="IG28" i="9" s="1"/>
  <c r="HR28" i="9"/>
  <c r="HS28" i="9" s="1"/>
  <c r="HT28" i="9" s="1"/>
  <c r="HU28" i="9" s="1"/>
  <c r="AR28" i="9"/>
  <c r="AS28" i="9" s="1"/>
  <c r="AT28" i="9" s="1"/>
  <c r="AU28" i="9" s="1"/>
  <c r="AV28" i="9" s="1"/>
  <c r="AW28" i="9" s="1"/>
  <c r="BD28" i="9"/>
  <c r="BE28" i="9" s="1"/>
  <c r="BF28" i="9" s="1"/>
  <c r="BG28" i="9" s="1"/>
  <c r="BH28" i="9" s="1"/>
  <c r="BI28" i="9" s="1"/>
  <c r="HL28" i="9"/>
  <c r="HM28" i="9" s="1"/>
  <c r="HN28" i="9" s="1"/>
  <c r="HO28" i="9" s="1"/>
  <c r="HP28" i="9" s="1"/>
  <c r="HQ28" i="9" s="1"/>
  <c r="SH28" i="9"/>
  <c r="SI28" i="9" s="1"/>
  <c r="SJ28" i="9" s="1"/>
  <c r="SK28" i="9" s="1"/>
  <c r="SL28" i="9" s="1"/>
  <c r="SM28" i="9" s="1"/>
  <c r="SZ28" i="9"/>
  <c r="TA28" i="9" s="1"/>
  <c r="TB28" i="9" s="1"/>
  <c r="TC28" i="9" s="1"/>
  <c r="TD28" i="9" s="1"/>
  <c r="TE28" i="9" s="1"/>
  <c r="CS28" i="9"/>
  <c r="CT28" i="9" s="1"/>
  <c r="IJ28" i="9"/>
  <c r="IK28" i="9" s="1"/>
  <c r="IL28" i="9" s="1"/>
  <c r="IM28" i="9" s="1"/>
  <c r="IN28" i="9" s="1"/>
  <c r="IO28" i="9" s="1"/>
  <c r="JA28" i="9"/>
  <c r="PP28" i="9"/>
  <c r="PQ28" i="9" s="1"/>
  <c r="PR28" i="9" s="1"/>
  <c r="PS28" i="9" s="1"/>
  <c r="PT28" i="9" s="1"/>
  <c r="PU28" i="9" s="1"/>
  <c r="JY28" i="9"/>
  <c r="JZ28" i="9" s="1"/>
  <c r="KA28" i="9" s="1"/>
  <c r="KB28" i="9" s="1"/>
  <c r="KC28" i="9" s="1"/>
  <c r="KD28" i="9" s="1"/>
  <c r="OX28" i="9"/>
  <c r="OY28" i="9" s="1"/>
  <c r="OZ28" i="9" s="1"/>
  <c r="PA28" i="9" s="1"/>
  <c r="PB28" i="9" s="1"/>
  <c r="PC28" i="9" s="1"/>
  <c r="PJ28" i="9"/>
  <c r="PK28" i="9" s="1"/>
  <c r="PL28" i="9" s="1"/>
  <c r="PM28" i="9" s="1"/>
  <c r="PN28" i="9" s="1"/>
  <c r="PO28" i="9" s="1"/>
  <c r="LZ28" i="9"/>
  <c r="MA28" i="9" s="1"/>
  <c r="LB28" i="9"/>
  <c r="LC28" i="9" s="1"/>
  <c r="LD28" i="9" s="1"/>
  <c r="LE28" i="9" s="1"/>
  <c r="LF28" i="9" s="1"/>
  <c r="LG28" i="9" s="1"/>
  <c r="JG28" i="9"/>
  <c r="JH28" i="9" s="1"/>
  <c r="JI28" i="9" s="1"/>
  <c r="JJ28" i="9" s="1"/>
  <c r="SN28" i="9"/>
  <c r="SO28" i="9" s="1"/>
  <c r="SP28" i="9" s="1"/>
  <c r="SQ28" i="9" s="1"/>
  <c r="SR28" i="9" s="1"/>
  <c r="SS28" i="9" s="1"/>
  <c r="CA28" i="9"/>
  <c r="CB28" i="9" s="1"/>
  <c r="CC28" i="9" s="1"/>
  <c r="CD28" i="9" s="1"/>
  <c r="CE28" i="9" s="1"/>
  <c r="CF28" i="9" s="1"/>
  <c r="CG28" i="9"/>
  <c r="CH28" i="9" s="1"/>
  <c r="CI28" i="9" s="1"/>
  <c r="CJ28" i="9" s="1"/>
  <c r="CK28" i="9" s="1"/>
  <c r="CL28" i="9" s="1"/>
  <c r="GO28" i="9"/>
  <c r="GP28" i="9" s="1"/>
  <c r="GQ28" i="9" s="1"/>
  <c r="GR28" i="9" s="1"/>
  <c r="GS28" i="9" s="1"/>
  <c r="GT28" i="9" s="1"/>
  <c r="SC16" i="9"/>
  <c r="SD16" i="9" s="1"/>
  <c r="TL16" i="9"/>
  <c r="EZ16" i="9"/>
  <c r="DQ16" i="9"/>
  <c r="DR16" i="9" s="1"/>
  <c r="FA16" i="9" s="1"/>
  <c r="AL20" i="9"/>
  <c r="AM20" i="9" s="1"/>
  <c r="AN20" i="9" s="1"/>
  <c r="AO20" i="9" s="1"/>
  <c r="AP20" i="9" s="1"/>
  <c r="AQ20" i="9" s="1"/>
  <c r="KE20" i="9"/>
  <c r="KF20" i="9" s="1"/>
  <c r="KG20" i="9" s="1"/>
  <c r="KH20" i="9" s="1"/>
  <c r="KI20" i="9" s="1"/>
  <c r="KJ20" i="9" s="1"/>
  <c r="Z20" i="9"/>
  <c r="NC20" i="9"/>
  <c r="ND20" i="9" s="1"/>
  <c r="NE20" i="9" s="1"/>
  <c r="NF20" i="9" s="1"/>
  <c r="NG20" i="9" s="1"/>
  <c r="NH20" i="9" s="1"/>
  <c r="NI20" i="9"/>
  <c r="NJ20" i="9" s="1"/>
  <c r="NK20" i="9" s="1"/>
  <c r="NL20" i="9" s="1"/>
  <c r="NM20" i="9" s="1"/>
  <c r="NN20" i="9" s="1"/>
  <c r="JG20" i="9"/>
  <c r="JH20" i="9" s="1"/>
  <c r="JI20" i="9" s="1"/>
  <c r="JJ20" i="9" s="1"/>
  <c r="JK20" i="9" s="1"/>
  <c r="JL20" i="9" s="1"/>
  <c r="MW20" i="9"/>
  <c r="MX20" i="9" s="1"/>
  <c r="MY20" i="9" s="1"/>
  <c r="MZ20" i="9" s="1"/>
  <c r="NA20" i="9" s="1"/>
  <c r="NB20" i="9" s="1"/>
  <c r="JA20" i="9"/>
  <c r="AX20" i="9"/>
  <c r="AY20" i="9" s="1"/>
  <c r="AZ20" i="9" s="1"/>
  <c r="BA20" i="9" s="1"/>
  <c r="BB20" i="9" s="1"/>
  <c r="BC20" i="9" s="1"/>
  <c r="AF20" i="9"/>
  <c r="AG20" i="9" s="1"/>
  <c r="AH20" i="9" s="1"/>
  <c r="AI20" i="9" s="1"/>
  <c r="AJ20" i="9" s="1"/>
  <c r="AK20" i="9" s="1"/>
  <c r="JM20" i="9"/>
  <c r="JN20" i="9" s="1"/>
  <c r="JO20" i="9" s="1"/>
  <c r="JP20" i="9" s="1"/>
  <c r="JQ20" i="9" s="1"/>
  <c r="JR20" i="9" s="1"/>
  <c r="AR20" i="9"/>
  <c r="AS20" i="9" s="1"/>
  <c r="AT20" i="9" s="1"/>
  <c r="AU20" i="9" s="1"/>
  <c r="AV20" i="9" s="1"/>
  <c r="AW20" i="9" s="1"/>
  <c r="NO20" i="9"/>
  <c r="NP20" i="9" s="1"/>
  <c r="NQ20" i="9" s="1"/>
  <c r="NR20" i="9" s="1"/>
  <c r="NS20" i="9" s="1"/>
  <c r="NT20" i="9" s="1"/>
  <c r="BD20" i="9"/>
  <c r="BE20" i="9" s="1"/>
  <c r="BF20" i="9" s="1"/>
  <c r="BG20" i="9" s="1"/>
  <c r="BH20" i="9" s="1"/>
  <c r="BI20" i="9" s="1"/>
  <c r="MQ20" i="9"/>
  <c r="NU20" i="9"/>
  <c r="NV20" i="9" s="1"/>
  <c r="NW20" i="9" s="1"/>
  <c r="NX20" i="9" s="1"/>
  <c r="DV20" i="9"/>
  <c r="DW20" i="9" s="1"/>
  <c r="DX20" i="9" s="1"/>
  <c r="DY20" i="9" s="1"/>
  <c r="DZ20" i="9" s="1"/>
  <c r="EA20" i="9" s="1"/>
  <c r="BU20" i="9"/>
  <c r="GO20" i="9"/>
  <c r="GP20" i="9" s="1"/>
  <c r="SN20" i="9"/>
  <c r="SO20" i="9" s="1"/>
  <c r="SP20" i="9" s="1"/>
  <c r="SQ20" i="9" s="1"/>
  <c r="SR20" i="9" s="1"/>
  <c r="SS20" i="9" s="1"/>
  <c r="RE20" i="9"/>
  <c r="RF20" i="9" s="1"/>
  <c r="RG20" i="9" s="1"/>
  <c r="RH20" i="9" s="1"/>
  <c r="RI20" i="9" s="1"/>
  <c r="RJ20" i="9" s="1"/>
  <c r="LT20" i="9"/>
  <c r="LU20" i="9" s="1"/>
  <c r="LV20" i="9" s="1"/>
  <c r="LW20" i="9" s="1"/>
  <c r="LX20" i="9" s="1"/>
  <c r="LY20" i="9" s="1"/>
  <c r="CG20" i="9"/>
  <c r="CH20" i="9" s="1"/>
  <c r="CI20" i="9" s="1"/>
  <c r="CJ20" i="9" s="1"/>
  <c r="CK20" i="9" s="1"/>
  <c r="CL20" i="9" s="1"/>
  <c r="FW20" i="9"/>
  <c r="FX20" i="9" s="1"/>
  <c r="FY20" i="9" s="1"/>
  <c r="FZ20" i="9" s="1"/>
  <c r="GA20" i="9" s="1"/>
  <c r="GB20" i="9" s="1"/>
  <c r="ID20" i="9"/>
  <c r="IE20" i="9" s="1"/>
  <c r="IF20" i="9" s="1"/>
  <c r="IG20" i="9" s="1"/>
  <c r="IH20" i="9" s="1"/>
  <c r="II20" i="9" s="1"/>
  <c r="GI20" i="9"/>
  <c r="GJ20" i="9" s="1"/>
  <c r="KV20" i="9"/>
  <c r="HX20" i="9"/>
  <c r="HY20" i="9" s="1"/>
  <c r="HZ20" i="9" s="1"/>
  <c r="IA20" i="9" s="1"/>
  <c r="IB20" i="9" s="1"/>
  <c r="IC20" i="9" s="1"/>
  <c r="FQ20" i="9"/>
  <c r="FR20" i="9" s="1"/>
  <c r="FS20" i="9" s="1"/>
  <c r="FT20" i="9" s="1"/>
  <c r="FU20" i="9" s="1"/>
  <c r="FV20" i="9" s="1"/>
  <c r="HF20" i="9"/>
  <c r="JS20" i="9"/>
  <c r="JT20" i="9" s="1"/>
  <c r="JU20" i="9" s="1"/>
  <c r="JV20" i="9" s="1"/>
  <c r="JW20" i="9" s="1"/>
  <c r="JX20" i="9" s="1"/>
  <c r="OR20" i="9"/>
  <c r="OS20" i="9" s="1"/>
  <c r="OT20" i="9" s="1"/>
  <c r="OU20" i="9" s="1"/>
  <c r="OV20" i="9" s="1"/>
  <c r="OW20" i="9" s="1"/>
  <c r="ST20" i="9"/>
  <c r="SU20" i="9" s="1"/>
  <c r="SV20" i="9" s="1"/>
  <c r="SW20" i="9" s="1"/>
  <c r="GC20" i="9"/>
  <c r="GD20" i="9" s="1"/>
  <c r="GE20" i="9" s="1"/>
  <c r="GF20" i="9" s="1"/>
  <c r="GG20" i="9" s="1"/>
  <c r="GH20" i="9" s="1"/>
  <c r="PJ20" i="9"/>
  <c r="PK20" i="9" s="1"/>
  <c r="PL20" i="9" s="1"/>
  <c r="PM20" i="9" s="1"/>
  <c r="EN20" i="9"/>
  <c r="EO20" i="9" s="1"/>
  <c r="EP20" i="9" s="1"/>
  <c r="EQ20" i="9" s="1"/>
  <c r="ER20" i="9" s="1"/>
  <c r="ES20" i="9" s="1"/>
  <c r="CM20" i="9"/>
  <c r="CN20" i="9" s="1"/>
  <c r="CO20" i="9" s="1"/>
  <c r="CP20" i="9" s="1"/>
  <c r="CQ20" i="9" s="1"/>
  <c r="CR20" i="9" s="1"/>
  <c r="IJ20" i="9"/>
  <c r="IK20" i="9" s="1"/>
  <c r="IL20" i="9" s="1"/>
  <c r="IM20" i="9" s="1"/>
  <c r="IN20" i="9" s="1"/>
  <c r="IO20" i="9" s="1"/>
  <c r="DP20" i="9"/>
  <c r="PP20" i="9"/>
  <c r="PQ20" i="9" s="1"/>
  <c r="PR20" i="9" s="1"/>
  <c r="PS20" i="9" s="1"/>
  <c r="PT20" i="9" s="1"/>
  <c r="PU20" i="9" s="1"/>
  <c r="HR20" i="9"/>
  <c r="HS20" i="9" s="1"/>
  <c r="HT20" i="9" s="1"/>
  <c r="HU20" i="9" s="1"/>
  <c r="HV20" i="9" s="1"/>
  <c r="HW20" i="9" s="1"/>
  <c r="QS20" i="9"/>
  <c r="QT20" i="9" s="1"/>
  <c r="QU20" i="9" s="1"/>
  <c r="QV20" i="9" s="1"/>
  <c r="EH20" i="9"/>
  <c r="EI20" i="9" s="1"/>
  <c r="EJ20" i="9" s="1"/>
  <c r="EK20" i="9" s="1"/>
  <c r="QM20" i="9"/>
  <c r="QN20" i="9" s="1"/>
  <c r="QO20" i="9" s="1"/>
  <c r="QP20" i="9" s="1"/>
  <c r="SH20" i="9"/>
  <c r="SI20" i="9" s="1"/>
  <c r="OX20" i="9"/>
  <c r="OY20" i="9" s="1"/>
  <c r="OZ20" i="9" s="1"/>
  <c r="PA20" i="9" s="1"/>
  <c r="PB20" i="9" s="1"/>
  <c r="PC20" i="9" s="1"/>
  <c r="CS20" i="9"/>
  <c r="CT20" i="9" s="1"/>
  <c r="CU20" i="9" s="1"/>
  <c r="CV20" i="9" s="1"/>
  <c r="CW20" i="9" s="1"/>
  <c r="CX20" i="9" s="1"/>
  <c r="QY20" i="9"/>
  <c r="QZ20" i="9" s="1"/>
  <c r="RA20" i="9" s="1"/>
  <c r="RB20" i="9" s="1"/>
  <c r="RC20" i="9" s="1"/>
  <c r="RD20" i="9" s="1"/>
  <c r="SB20" i="9"/>
  <c r="JY20" i="9"/>
  <c r="JZ20" i="9" s="1"/>
  <c r="KA20" i="9" s="1"/>
  <c r="KB20" i="9" s="1"/>
  <c r="KC20" i="9" s="1"/>
  <c r="KD20" i="9" s="1"/>
  <c r="CY20" i="9"/>
  <c r="CZ20" i="9" s="1"/>
  <c r="DA20" i="9" s="1"/>
  <c r="DB20" i="9" s="1"/>
  <c r="DC20" i="9" s="1"/>
  <c r="DD20" i="9" s="1"/>
  <c r="TF20" i="9"/>
  <c r="TG20" i="9" s="1"/>
  <c r="TH20" i="9" s="1"/>
  <c r="TI20" i="9" s="1"/>
  <c r="TJ20" i="9" s="1"/>
  <c r="TK20" i="9" s="1"/>
  <c r="QG20" i="9"/>
  <c r="FK20" i="9"/>
  <c r="LH20" i="9"/>
  <c r="LI20" i="9" s="1"/>
  <c r="LJ20" i="9" s="1"/>
  <c r="LK20" i="9" s="1"/>
  <c r="LL20" i="9" s="1"/>
  <c r="LM20" i="9" s="1"/>
  <c r="LB20" i="9"/>
  <c r="LC20" i="9" s="1"/>
  <c r="LD20" i="9" s="1"/>
  <c r="LE20" i="9" s="1"/>
  <c r="LF20" i="9" s="1"/>
  <c r="LG20" i="9" s="1"/>
  <c r="PD20" i="9"/>
  <c r="PE20" i="9" s="1"/>
  <c r="PF20" i="9" s="1"/>
  <c r="PG20" i="9" s="1"/>
  <c r="PH20" i="9" s="1"/>
  <c r="PI20" i="9" s="1"/>
  <c r="CA20" i="9"/>
  <c r="CB20" i="9" s="1"/>
  <c r="CC20" i="9" s="1"/>
  <c r="CD20" i="9" s="1"/>
  <c r="CE20" i="9" s="1"/>
  <c r="CF20" i="9" s="1"/>
  <c r="LN20" i="9"/>
  <c r="LO20" i="9" s="1"/>
  <c r="LP20" i="9" s="1"/>
  <c r="LQ20" i="9" s="1"/>
  <c r="LR20" i="9" s="1"/>
  <c r="LS20" i="9" s="1"/>
  <c r="EB20" i="9"/>
  <c r="EC20" i="9" s="1"/>
  <c r="ET20" i="9"/>
  <c r="EU20" i="9" s="1"/>
  <c r="LZ20" i="9"/>
  <c r="MA20" i="9" s="1"/>
  <c r="MB20" i="9" s="1"/>
  <c r="MC20" i="9" s="1"/>
  <c r="MD20" i="9" s="1"/>
  <c r="ME20" i="9" s="1"/>
  <c r="RK20" i="9"/>
  <c r="RL20" i="9" s="1"/>
  <c r="RM20" i="9" s="1"/>
  <c r="RN20" i="9" s="1"/>
  <c r="RO20" i="9" s="1"/>
  <c r="RP20" i="9" s="1"/>
  <c r="HL20" i="9"/>
  <c r="HM20" i="9" s="1"/>
  <c r="HN20" i="9" s="1"/>
  <c r="HO20" i="9" s="1"/>
  <c r="SZ20" i="9"/>
  <c r="TA20" i="9" s="1"/>
  <c r="TB20" i="9" s="1"/>
  <c r="TC20" i="9" s="1"/>
  <c r="TD20" i="9" s="1"/>
  <c r="TE20" i="9" s="1"/>
  <c r="OL20" i="9"/>
  <c r="MR17" i="9"/>
  <c r="OA17" i="9"/>
  <c r="SC17" i="9"/>
  <c r="SD17" i="9" s="1"/>
  <c r="TL17" i="9"/>
  <c r="FS17" i="9"/>
  <c r="FT17" i="9" s="1"/>
  <c r="FU17" i="9" s="1"/>
  <c r="FV17" i="9" s="1"/>
  <c r="FY19" i="9"/>
  <c r="FZ19" i="9"/>
  <c r="GA19" i="9" s="1"/>
  <c r="GB19" i="9" s="1"/>
  <c r="QH19" i="9"/>
  <c r="QI19" i="9" s="1"/>
  <c r="RQ19" i="9"/>
  <c r="TH16" i="9"/>
  <c r="TI16" i="9" s="1"/>
  <c r="TJ16" i="9" s="1"/>
  <c r="TK16" i="9" s="1"/>
  <c r="TB19" i="9"/>
  <c r="TC19" i="9"/>
  <c r="TD19" i="9" s="1"/>
  <c r="TE19" i="9" s="1"/>
  <c r="KW19" i="9"/>
  <c r="KX19" i="9" s="1"/>
  <c r="MF19" i="9"/>
  <c r="BD24" i="9"/>
  <c r="BE24" i="9" s="1"/>
  <c r="BF24" i="9" s="1"/>
  <c r="BG24" i="9" s="1"/>
  <c r="BH24" i="9" s="1"/>
  <c r="BI24" i="9" s="1"/>
  <c r="RE24" i="9"/>
  <c r="RF24" i="9" s="1"/>
  <c r="RG24" i="9" s="1"/>
  <c r="RH24" i="9" s="1"/>
  <c r="AL24" i="9"/>
  <c r="AM24" i="9" s="1"/>
  <c r="AN24" i="9" s="1"/>
  <c r="AO24" i="9" s="1"/>
  <c r="AP24" i="9" s="1"/>
  <c r="AQ24" i="9" s="1"/>
  <c r="CS24" i="9"/>
  <c r="CT24" i="9" s="1"/>
  <c r="CU24" i="9" s="1"/>
  <c r="CV24" i="9" s="1"/>
  <c r="CW24" i="9" s="1"/>
  <c r="CX24" i="9" s="1"/>
  <c r="QG24" i="9"/>
  <c r="LN24" i="9"/>
  <c r="LO24" i="9" s="1"/>
  <c r="LP24" i="9" s="1"/>
  <c r="LQ24" i="9" s="1"/>
  <c r="LR24" i="9" s="1"/>
  <c r="LS24" i="9" s="1"/>
  <c r="LZ24" i="9"/>
  <c r="MA24" i="9" s="1"/>
  <c r="MB24" i="9" s="1"/>
  <c r="MC24" i="9" s="1"/>
  <c r="MD24" i="9" s="1"/>
  <c r="ME24" i="9" s="1"/>
  <c r="MQ24" i="9"/>
  <c r="QS24" i="9"/>
  <c r="QT24" i="9" s="1"/>
  <c r="QU24" i="9" s="1"/>
  <c r="QV24" i="9" s="1"/>
  <c r="QW24" i="9" s="1"/>
  <c r="QX24" i="9" s="1"/>
  <c r="LH24" i="9"/>
  <c r="LI24" i="9" s="1"/>
  <c r="LJ24" i="9" s="1"/>
  <c r="LK24" i="9" s="1"/>
  <c r="Z24" i="9"/>
  <c r="KE24" i="9"/>
  <c r="KF24" i="9" s="1"/>
  <c r="KG24" i="9" s="1"/>
  <c r="KH24" i="9" s="1"/>
  <c r="KI24" i="9" s="1"/>
  <c r="KJ24" i="9" s="1"/>
  <c r="CM24" i="9"/>
  <c r="CN24" i="9" s="1"/>
  <c r="CO24" i="9" s="1"/>
  <c r="CP24" i="9" s="1"/>
  <c r="CQ24" i="9" s="1"/>
  <c r="CR24" i="9" s="1"/>
  <c r="KV24" i="9"/>
  <c r="LB24" i="9"/>
  <c r="LC24" i="9" s="1"/>
  <c r="LD24" i="9" s="1"/>
  <c r="LE24" i="9" s="1"/>
  <c r="LF24" i="9" s="1"/>
  <c r="LG24" i="9" s="1"/>
  <c r="QM24" i="9"/>
  <c r="QN24" i="9" s="1"/>
  <c r="QO24" i="9" s="1"/>
  <c r="QP24" i="9" s="1"/>
  <c r="NO24" i="9"/>
  <c r="NP24" i="9" s="1"/>
  <c r="NQ24" i="9" s="1"/>
  <c r="NR24" i="9" s="1"/>
  <c r="NS24" i="9" s="1"/>
  <c r="NT24" i="9" s="1"/>
  <c r="MW24" i="9"/>
  <c r="MX24" i="9" s="1"/>
  <c r="NC24" i="9"/>
  <c r="ND24" i="9" s="1"/>
  <c r="NE24" i="9" s="1"/>
  <c r="NF24" i="9" s="1"/>
  <c r="CY24" i="9"/>
  <c r="CZ24" i="9" s="1"/>
  <c r="DA24" i="9" s="1"/>
  <c r="DB24" i="9" s="1"/>
  <c r="DC24" i="9" s="1"/>
  <c r="DD24" i="9" s="1"/>
  <c r="AX24" i="9"/>
  <c r="AY24" i="9" s="1"/>
  <c r="AZ24" i="9" s="1"/>
  <c r="BA24" i="9" s="1"/>
  <c r="BB24" i="9" s="1"/>
  <c r="BC24" i="9" s="1"/>
  <c r="CA24" i="9"/>
  <c r="CB24" i="9" s="1"/>
  <c r="CG24" i="9"/>
  <c r="CH24" i="9" s="1"/>
  <c r="CI24" i="9" s="1"/>
  <c r="CJ24" i="9" s="1"/>
  <c r="CK24" i="9" s="1"/>
  <c r="CL24" i="9" s="1"/>
  <c r="AR24" i="9"/>
  <c r="AS24" i="9" s="1"/>
  <c r="AT24" i="9" s="1"/>
  <c r="AU24" i="9" s="1"/>
  <c r="AV24" i="9" s="1"/>
  <c r="AW24" i="9" s="1"/>
  <c r="LT24" i="9"/>
  <c r="LU24" i="9" s="1"/>
  <c r="LV24" i="9" s="1"/>
  <c r="LW24" i="9" s="1"/>
  <c r="LX24" i="9" s="1"/>
  <c r="LY24" i="9" s="1"/>
  <c r="NU24" i="9"/>
  <c r="NV24" i="9" s="1"/>
  <c r="NW24" i="9" s="1"/>
  <c r="NX24" i="9" s="1"/>
  <c r="NY24" i="9" s="1"/>
  <c r="NZ24" i="9" s="1"/>
  <c r="JS24" i="9"/>
  <c r="JT24" i="9" s="1"/>
  <c r="JU24" i="9" s="1"/>
  <c r="JV24" i="9" s="1"/>
  <c r="JW24" i="9" s="1"/>
  <c r="JX24" i="9" s="1"/>
  <c r="RK24" i="9"/>
  <c r="RL24" i="9" s="1"/>
  <c r="RM24" i="9" s="1"/>
  <c r="RN24" i="9" s="1"/>
  <c r="RO24" i="9" s="1"/>
  <c r="RP24" i="9" s="1"/>
  <c r="GC24" i="9"/>
  <c r="GD24" i="9" s="1"/>
  <c r="GE24" i="9" s="1"/>
  <c r="GF24" i="9" s="1"/>
  <c r="GG24" i="9" s="1"/>
  <c r="GH24" i="9" s="1"/>
  <c r="ST24" i="9"/>
  <c r="SU24" i="9" s="1"/>
  <c r="SV24" i="9" s="1"/>
  <c r="SW24" i="9" s="1"/>
  <c r="PD24" i="9"/>
  <c r="PE24" i="9" s="1"/>
  <c r="PF24" i="9" s="1"/>
  <c r="PG24" i="9" s="1"/>
  <c r="PH24" i="9" s="1"/>
  <c r="PI24" i="9" s="1"/>
  <c r="OR24" i="9"/>
  <c r="OS24" i="9" s="1"/>
  <c r="OT24" i="9" s="1"/>
  <c r="OU24" i="9" s="1"/>
  <c r="OV24" i="9" s="1"/>
  <c r="OW24" i="9" s="1"/>
  <c r="TF24" i="9"/>
  <c r="TG24" i="9" s="1"/>
  <c r="TH24" i="9" s="1"/>
  <c r="TI24" i="9" s="1"/>
  <c r="TJ24" i="9" s="1"/>
  <c r="TK24" i="9" s="1"/>
  <c r="IJ24" i="9"/>
  <c r="IK24" i="9" s="1"/>
  <c r="IL24" i="9" s="1"/>
  <c r="IM24" i="9" s="1"/>
  <c r="JG24" i="9"/>
  <c r="JH24" i="9" s="1"/>
  <c r="JI24" i="9" s="1"/>
  <c r="JJ24" i="9" s="1"/>
  <c r="JK24" i="9" s="1"/>
  <c r="JL24" i="9" s="1"/>
  <c r="HX24" i="9"/>
  <c r="HY24" i="9" s="1"/>
  <c r="HZ24" i="9" s="1"/>
  <c r="IA24" i="9" s="1"/>
  <c r="IB24" i="9" s="1"/>
  <c r="IC24" i="9" s="1"/>
  <c r="PP24" i="9"/>
  <c r="PQ24" i="9" s="1"/>
  <c r="PR24" i="9" s="1"/>
  <c r="PS24" i="9" s="1"/>
  <c r="PT24" i="9" s="1"/>
  <c r="PU24" i="9" s="1"/>
  <c r="HL24" i="9"/>
  <c r="HM24" i="9" s="1"/>
  <c r="HN24" i="9" s="1"/>
  <c r="HO24" i="9" s="1"/>
  <c r="HP24" i="9" s="1"/>
  <c r="HQ24" i="9" s="1"/>
  <c r="QY24" i="9"/>
  <c r="QZ24" i="9" s="1"/>
  <c r="RA24" i="9" s="1"/>
  <c r="RB24" i="9" s="1"/>
  <c r="RC24" i="9" s="1"/>
  <c r="RD24" i="9" s="1"/>
  <c r="HF24" i="9"/>
  <c r="EH24" i="9"/>
  <c r="EI24" i="9" s="1"/>
  <c r="EJ24" i="9" s="1"/>
  <c r="EK24" i="9" s="1"/>
  <c r="EL24" i="9" s="1"/>
  <c r="EM24" i="9" s="1"/>
  <c r="BU24" i="9"/>
  <c r="GI24" i="9"/>
  <c r="GJ24" i="9" s="1"/>
  <c r="GK24" i="9" s="1"/>
  <c r="GL24" i="9" s="1"/>
  <c r="GM24" i="9" s="1"/>
  <c r="GN24" i="9" s="1"/>
  <c r="FW24" i="9"/>
  <c r="FX24" i="9" s="1"/>
  <c r="FY24" i="9" s="1"/>
  <c r="FZ24" i="9" s="1"/>
  <c r="GA24" i="9" s="1"/>
  <c r="GB24" i="9" s="1"/>
  <c r="JY24" i="9"/>
  <c r="JZ24" i="9" s="1"/>
  <c r="KA24" i="9" s="1"/>
  <c r="KB24" i="9" s="1"/>
  <c r="KC24" i="9" s="1"/>
  <c r="KD24" i="9" s="1"/>
  <c r="SH24" i="9"/>
  <c r="SI24" i="9" s="1"/>
  <c r="SJ24" i="9" s="1"/>
  <c r="SK24" i="9" s="1"/>
  <c r="SL24" i="9" s="1"/>
  <c r="SM24" i="9" s="1"/>
  <c r="JA24" i="9"/>
  <c r="DP24" i="9"/>
  <c r="FQ24" i="9"/>
  <c r="FR24" i="9" s="1"/>
  <c r="FS24" i="9" s="1"/>
  <c r="FT24" i="9" s="1"/>
  <c r="FU24" i="9" s="1"/>
  <c r="FV24" i="9" s="1"/>
  <c r="SZ24" i="9"/>
  <c r="TA24" i="9" s="1"/>
  <c r="TB24" i="9" s="1"/>
  <c r="TC24" i="9" s="1"/>
  <c r="TD24" i="9" s="1"/>
  <c r="TE24" i="9" s="1"/>
  <c r="OX24" i="9"/>
  <c r="OY24" i="9" s="1"/>
  <c r="GO24" i="9"/>
  <c r="GP24" i="9" s="1"/>
  <c r="GQ24" i="9" s="1"/>
  <c r="GR24" i="9" s="1"/>
  <c r="HR24" i="9"/>
  <c r="HS24" i="9" s="1"/>
  <c r="HT24" i="9" s="1"/>
  <c r="HU24" i="9" s="1"/>
  <c r="OL24" i="9"/>
  <c r="DV24" i="9"/>
  <c r="DW24" i="9" s="1"/>
  <c r="DX24" i="9" s="1"/>
  <c r="DY24" i="9" s="1"/>
  <c r="DZ24" i="9" s="1"/>
  <c r="EA24" i="9" s="1"/>
  <c r="SN24" i="9"/>
  <c r="SO24" i="9" s="1"/>
  <c r="SP24" i="9" s="1"/>
  <c r="SQ24" i="9" s="1"/>
  <c r="SR24" i="9" s="1"/>
  <c r="SS24" i="9" s="1"/>
  <c r="PJ24" i="9"/>
  <c r="PK24" i="9" s="1"/>
  <c r="PL24" i="9" s="1"/>
  <c r="PM24" i="9" s="1"/>
  <c r="PN24" i="9" s="1"/>
  <c r="PO24" i="9" s="1"/>
  <c r="JM24" i="9"/>
  <c r="JN24" i="9" s="1"/>
  <c r="JO24" i="9" s="1"/>
  <c r="JP24" i="9" s="1"/>
  <c r="JQ24" i="9" s="1"/>
  <c r="JR24" i="9" s="1"/>
  <c r="EB24" i="9"/>
  <c r="EC24" i="9" s="1"/>
  <c r="ED24" i="9" s="1"/>
  <c r="EE24" i="9" s="1"/>
  <c r="ET24" i="9"/>
  <c r="EU24" i="9" s="1"/>
  <c r="EV24" i="9" s="1"/>
  <c r="EW24" i="9" s="1"/>
  <c r="EX24" i="9" s="1"/>
  <c r="EY24" i="9" s="1"/>
  <c r="FK24" i="9"/>
  <c r="SB24" i="9"/>
  <c r="NI24" i="9"/>
  <c r="NJ24" i="9" s="1"/>
  <c r="NK24" i="9" s="1"/>
  <c r="NL24" i="9" s="1"/>
  <c r="NM24" i="9" s="1"/>
  <c r="NN24" i="9" s="1"/>
  <c r="AF24" i="9"/>
  <c r="AG24" i="9" s="1"/>
  <c r="AH24" i="9" s="1"/>
  <c r="AI24" i="9" s="1"/>
  <c r="AJ24" i="9" s="1"/>
  <c r="AK24" i="9" s="1"/>
  <c r="ID24" i="9"/>
  <c r="IE24" i="9" s="1"/>
  <c r="IF24" i="9" s="1"/>
  <c r="IG24" i="9" s="1"/>
  <c r="IH24" i="9" s="1"/>
  <c r="II24" i="9" s="1"/>
  <c r="EN24" i="9"/>
  <c r="EO24" i="9" s="1"/>
  <c r="EP24" i="9" s="1"/>
  <c r="EQ24" i="9" s="1"/>
  <c r="PL16" i="9"/>
  <c r="PM16" i="9" s="1"/>
  <c r="PN16" i="9" s="1"/>
  <c r="PO16" i="9" s="1"/>
  <c r="HG16" i="9"/>
  <c r="HH16" i="9" s="1"/>
  <c r="IP16" i="9"/>
  <c r="AJ16" i="9"/>
  <c r="AK16" i="9" s="1"/>
  <c r="LP17" i="9"/>
  <c r="LQ17" i="9" s="1"/>
  <c r="LR17" i="9" s="1"/>
  <c r="LS17" i="9" s="1"/>
  <c r="PM17" i="9"/>
  <c r="PN17" i="9" s="1"/>
  <c r="PO17" i="9" s="1"/>
  <c r="PL17" i="9"/>
  <c r="RM17" i="9"/>
  <c r="RN17" i="9" s="1"/>
  <c r="RO17" i="9" s="1"/>
  <c r="RP17" i="9" s="1"/>
  <c r="AZ17" i="9"/>
  <c r="BA17" i="9" s="1"/>
  <c r="BB17" i="9" s="1"/>
  <c r="BC17" i="9" s="1"/>
  <c r="BV19" i="9"/>
  <c r="DE19" i="9"/>
  <c r="MR19" i="9"/>
  <c r="OA19" i="9"/>
  <c r="LP19" i="9"/>
  <c r="LQ19" i="9"/>
  <c r="LR19" i="9" s="1"/>
  <c r="LS19" i="9" s="1"/>
  <c r="OM16" i="9"/>
  <c r="ON16" i="9" s="1"/>
  <c r="PV16" i="9"/>
  <c r="SZ27" i="9"/>
  <c r="TA27" i="9" s="1"/>
  <c r="TB27" i="9" s="1"/>
  <c r="TC27" i="9" s="1"/>
  <c r="TD27" i="9" s="1"/>
  <c r="TE27" i="9" s="1"/>
  <c r="SN27" i="9"/>
  <c r="SO27" i="9" s="1"/>
  <c r="SP27" i="9" s="1"/>
  <c r="SQ27" i="9" s="1"/>
  <c r="SR27" i="9" s="1"/>
  <c r="SS27" i="9" s="1"/>
  <c r="SH27" i="9"/>
  <c r="SI27" i="9" s="1"/>
  <c r="SJ27" i="9" s="1"/>
  <c r="SK27" i="9" s="1"/>
  <c r="SL27" i="9" s="1"/>
  <c r="SM27" i="9" s="1"/>
  <c r="ST27" i="9"/>
  <c r="SU27" i="9" s="1"/>
  <c r="SV27" i="9" s="1"/>
  <c r="SW27" i="9" s="1"/>
  <c r="SX27" i="9" s="1"/>
  <c r="SY27" i="9" s="1"/>
  <c r="TF27" i="9"/>
  <c r="TG27" i="9" s="1"/>
  <c r="TH27" i="9" s="1"/>
  <c r="TI27" i="9" s="1"/>
  <c r="TJ27" i="9" s="1"/>
  <c r="TK27" i="9" s="1"/>
  <c r="Z27" i="9"/>
  <c r="AX27" i="9"/>
  <c r="AY27" i="9" s="1"/>
  <c r="SB27" i="9"/>
  <c r="DP27" i="9"/>
  <c r="KE27" i="9"/>
  <c r="KF27" i="9" s="1"/>
  <c r="KG27" i="9" s="1"/>
  <c r="KH27" i="9" s="1"/>
  <c r="KI27" i="9" s="1"/>
  <c r="KJ27" i="9" s="1"/>
  <c r="RE27" i="9"/>
  <c r="RF27" i="9" s="1"/>
  <c r="RG27" i="9" s="1"/>
  <c r="RH27" i="9" s="1"/>
  <c r="RI27" i="9" s="1"/>
  <c r="RJ27" i="9" s="1"/>
  <c r="GC27" i="9"/>
  <c r="GD27" i="9" s="1"/>
  <c r="GE27" i="9" s="1"/>
  <c r="GF27" i="9" s="1"/>
  <c r="GG27" i="9" s="1"/>
  <c r="GH27" i="9" s="1"/>
  <c r="MW27" i="9"/>
  <c r="MX27" i="9" s="1"/>
  <c r="ID27" i="9"/>
  <c r="IE27" i="9" s="1"/>
  <c r="IF27" i="9" s="1"/>
  <c r="IG27" i="9" s="1"/>
  <c r="IH27" i="9" s="1"/>
  <c r="II27" i="9" s="1"/>
  <c r="NO27" i="9"/>
  <c r="NP27" i="9" s="1"/>
  <c r="BD27" i="9"/>
  <c r="BE27" i="9" s="1"/>
  <c r="BF27" i="9" s="1"/>
  <c r="BG27" i="9" s="1"/>
  <c r="BH27" i="9" s="1"/>
  <c r="BI27" i="9" s="1"/>
  <c r="RK27" i="9"/>
  <c r="RL27" i="9" s="1"/>
  <c r="FW27" i="9"/>
  <c r="FX27" i="9" s="1"/>
  <c r="FY27" i="9" s="1"/>
  <c r="FZ27" i="9" s="1"/>
  <c r="GA27" i="9" s="1"/>
  <c r="GB27" i="9" s="1"/>
  <c r="GI27" i="9"/>
  <c r="GJ27" i="9" s="1"/>
  <c r="GK27" i="9" s="1"/>
  <c r="GL27" i="9" s="1"/>
  <c r="GM27" i="9" s="1"/>
  <c r="GN27" i="9" s="1"/>
  <c r="JS27" i="9"/>
  <c r="JT27" i="9" s="1"/>
  <c r="JU27" i="9" s="1"/>
  <c r="JV27" i="9" s="1"/>
  <c r="JW27" i="9" s="1"/>
  <c r="JX27" i="9" s="1"/>
  <c r="HL27" i="9"/>
  <c r="HM27" i="9" s="1"/>
  <c r="HN27" i="9" s="1"/>
  <c r="HO27" i="9" s="1"/>
  <c r="HP27" i="9" s="1"/>
  <c r="HQ27" i="9" s="1"/>
  <c r="OX27" i="9"/>
  <c r="OY27" i="9" s="1"/>
  <c r="OZ27" i="9" s="1"/>
  <c r="PA27" i="9" s="1"/>
  <c r="PB27" i="9" s="1"/>
  <c r="PC27" i="9" s="1"/>
  <c r="AL27" i="9"/>
  <c r="AM27" i="9" s="1"/>
  <c r="AN27" i="9" s="1"/>
  <c r="AO27" i="9" s="1"/>
  <c r="AP27" i="9" s="1"/>
  <c r="AQ27" i="9" s="1"/>
  <c r="OL27" i="9"/>
  <c r="LZ27" i="9"/>
  <c r="MA27" i="9" s="1"/>
  <c r="MB27" i="9" s="1"/>
  <c r="MC27" i="9" s="1"/>
  <c r="MD27" i="9" s="1"/>
  <c r="ME27" i="9" s="1"/>
  <c r="CS27" i="9"/>
  <c r="CT27" i="9" s="1"/>
  <c r="CU27" i="9" s="1"/>
  <c r="CV27" i="9" s="1"/>
  <c r="CW27" i="9" s="1"/>
  <c r="CX27" i="9" s="1"/>
  <c r="BU27" i="9"/>
  <c r="LT27" i="9"/>
  <c r="LU27" i="9" s="1"/>
  <c r="LV27" i="9" s="1"/>
  <c r="LW27" i="9" s="1"/>
  <c r="LX27" i="9" s="1"/>
  <c r="LY27" i="9" s="1"/>
  <c r="ET27" i="9"/>
  <c r="EU27" i="9" s="1"/>
  <c r="EV27" i="9" s="1"/>
  <c r="EW27" i="9" s="1"/>
  <c r="EX27" i="9" s="1"/>
  <c r="EY27" i="9" s="1"/>
  <c r="AF27" i="9"/>
  <c r="AG27" i="9" s="1"/>
  <c r="AH27" i="9" s="1"/>
  <c r="AI27" i="9" s="1"/>
  <c r="AJ27" i="9" s="1"/>
  <c r="AK27" i="9" s="1"/>
  <c r="LB27" i="9"/>
  <c r="LC27" i="9" s="1"/>
  <c r="LD27" i="9" s="1"/>
  <c r="LE27" i="9" s="1"/>
  <c r="LF27" i="9" s="1"/>
  <c r="LG27" i="9" s="1"/>
  <c r="OR27" i="9"/>
  <c r="OS27" i="9" s="1"/>
  <c r="OT27" i="9" s="1"/>
  <c r="OU27" i="9" s="1"/>
  <c r="OV27" i="9" s="1"/>
  <c r="OW27" i="9" s="1"/>
  <c r="NU27" i="9"/>
  <c r="NV27" i="9" s="1"/>
  <c r="NW27" i="9" s="1"/>
  <c r="NX27" i="9" s="1"/>
  <c r="NY27" i="9" s="1"/>
  <c r="NZ27" i="9" s="1"/>
  <c r="CY27" i="9"/>
  <c r="CZ27" i="9" s="1"/>
  <c r="DA27" i="9" s="1"/>
  <c r="DB27" i="9" s="1"/>
  <c r="DC27" i="9" s="1"/>
  <c r="DD27" i="9" s="1"/>
  <c r="EB27" i="9"/>
  <c r="EC27" i="9" s="1"/>
  <c r="ED27" i="9" s="1"/>
  <c r="EE27" i="9" s="1"/>
  <c r="EF27" i="9" s="1"/>
  <c r="EG27" i="9" s="1"/>
  <c r="NC27" i="9"/>
  <c r="ND27" i="9" s="1"/>
  <c r="NE27" i="9" s="1"/>
  <c r="NF27" i="9" s="1"/>
  <c r="NG27" i="9" s="1"/>
  <c r="NH27" i="9" s="1"/>
  <c r="LN27" i="9"/>
  <c r="LO27" i="9" s="1"/>
  <c r="LP27" i="9" s="1"/>
  <c r="LQ27" i="9" s="1"/>
  <c r="LR27" i="9" s="1"/>
  <c r="LS27" i="9" s="1"/>
  <c r="JG27" i="9"/>
  <c r="JH27" i="9" s="1"/>
  <c r="JI27" i="9" s="1"/>
  <c r="JJ27" i="9" s="1"/>
  <c r="JK27" i="9" s="1"/>
  <c r="JL27" i="9" s="1"/>
  <c r="JM27" i="9"/>
  <c r="JN27" i="9" s="1"/>
  <c r="JO27" i="9" s="1"/>
  <c r="JP27" i="9" s="1"/>
  <c r="JQ27" i="9" s="1"/>
  <c r="JR27" i="9" s="1"/>
  <c r="NI27" i="9"/>
  <c r="NJ27" i="9" s="1"/>
  <c r="NK27" i="9" s="1"/>
  <c r="NL27" i="9" s="1"/>
  <c r="NM27" i="9" s="1"/>
  <c r="NN27" i="9" s="1"/>
  <c r="LH27" i="9"/>
  <c r="LI27" i="9" s="1"/>
  <c r="LJ27" i="9" s="1"/>
  <c r="LK27" i="9" s="1"/>
  <c r="LL27" i="9" s="1"/>
  <c r="LM27" i="9" s="1"/>
  <c r="QS27" i="9"/>
  <c r="QT27" i="9" s="1"/>
  <c r="QU27" i="9" s="1"/>
  <c r="QV27" i="9" s="1"/>
  <c r="QW27" i="9" s="1"/>
  <c r="QX27" i="9" s="1"/>
  <c r="JA27" i="9"/>
  <c r="PD27" i="9"/>
  <c r="PE27" i="9" s="1"/>
  <c r="PF27" i="9" s="1"/>
  <c r="PG27" i="9" s="1"/>
  <c r="PH27" i="9" s="1"/>
  <c r="PI27" i="9" s="1"/>
  <c r="PJ27" i="9"/>
  <c r="PK27" i="9" s="1"/>
  <c r="PL27" i="9" s="1"/>
  <c r="PM27" i="9" s="1"/>
  <c r="PN27" i="9" s="1"/>
  <c r="PO27" i="9" s="1"/>
  <c r="HX27" i="9"/>
  <c r="HY27" i="9" s="1"/>
  <c r="HZ27" i="9" s="1"/>
  <c r="IA27" i="9" s="1"/>
  <c r="IB27" i="9" s="1"/>
  <c r="IC27" i="9" s="1"/>
  <c r="CM27" i="9"/>
  <c r="CN27" i="9" s="1"/>
  <c r="CO27" i="9" s="1"/>
  <c r="CP27" i="9" s="1"/>
  <c r="CQ27" i="9" s="1"/>
  <c r="CR27" i="9" s="1"/>
  <c r="FQ27" i="9"/>
  <c r="FR27" i="9" s="1"/>
  <c r="FS27" i="9" s="1"/>
  <c r="FT27" i="9" s="1"/>
  <c r="FU27" i="9" s="1"/>
  <c r="FV27" i="9" s="1"/>
  <c r="IJ27" i="9"/>
  <c r="IK27" i="9" s="1"/>
  <c r="IL27" i="9" s="1"/>
  <c r="IM27" i="9" s="1"/>
  <c r="IN27" i="9" s="1"/>
  <c r="IO27" i="9" s="1"/>
  <c r="CG27" i="9"/>
  <c r="CH27" i="9" s="1"/>
  <c r="CI27" i="9" s="1"/>
  <c r="CJ27" i="9" s="1"/>
  <c r="HF27" i="9"/>
  <c r="HR27" i="9"/>
  <c r="HS27" i="9" s="1"/>
  <c r="HT27" i="9" s="1"/>
  <c r="HU27" i="9" s="1"/>
  <c r="HV27" i="9" s="1"/>
  <c r="HW27" i="9" s="1"/>
  <c r="PP27" i="9"/>
  <c r="PQ27" i="9" s="1"/>
  <c r="PR27" i="9" s="1"/>
  <c r="PS27" i="9" s="1"/>
  <c r="PT27" i="9" s="1"/>
  <c r="PU27" i="9" s="1"/>
  <c r="EN27" i="9"/>
  <c r="EO27" i="9" s="1"/>
  <c r="EP27" i="9" s="1"/>
  <c r="EQ27" i="9" s="1"/>
  <c r="ER27" i="9" s="1"/>
  <c r="ES27" i="9" s="1"/>
  <c r="DV27" i="9"/>
  <c r="DW27" i="9" s="1"/>
  <c r="DX27" i="9" s="1"/>
  <c r="DY27" i="9" s="1"/>
  <c r="DZ27" i="9" s="1"/>
  <c r="EA27" i="9" s="1"/>
  <c r="GO27" i="9"/>
  <c r="GP27" i="9" s="1"/>
  <c r="GQ27" i="9" s="1"/>
  <c r="GR27" i="9" s="1"/>
  <c r="GS27" i="9" s="1"/>
  <c r="GT27" i="9" s="1"/>
  <c r="FK27" i="9"/>
  <c r="KV27" i="9"/>
  <c r="QM27" i="9"/>
  <c r="QN27" i="9" s="1"/>
  <c r="JY27" i="9"/>
  <c r="JZ27" i="9" s="1"/>
  <c r="KA27" i="9" s="1"/>
  <c r="KB27" i="9" s="1"/>
  <c r="KC27" i="9" s="1"/>
  <c r="KD27" i="9" s="1"/>
  <c r="CA27" i="9"/>
  <c r="CB27" i="9" s="1"/>
  <c r="CC27" i="9" s="1"/>
  <c r="CD27" i="9" s="1"/>
  <c r="CE27" i="9" s="1"/>
  <c r="CF27" i="9" s="1"/>
  <c r="QG27" i="9"/>
  <c r="QY27" i="9"/>
  <c r="QZ27" i="9" s="1"/>
  <c r="RA27" i="9" s="1"/>
  <c r="RB27" i="9" s="1"/>
  <c r="RC27" i="9" s="1"/>
  <c r="RD27" i="9" s="1"/>
  <c r="MQ27" i="9"/>
  <c r="AR27" i="9"/>
  <c r="AS27" i="9" s="1"/>
  <c r="AT27" i="9" s="1"/>
  <c r="AU27" i="9" s="1"/>
  <c r="AV27" i="9" s="1"/>
  <c r="AW27" i="9" s="1"/>
  <c r="EH27" i="9"/>
  <c r="EI27" i="9" s="1"/>
  <c r="EJ27" i="9" s="1"/>
  <c r="EK27" i="9" s="1"/>
  <c r="QH17" i="9"/>
  <c r="RQ17" i="9"/>
  <c r="GQ17" i="9"/>
  <c r="GR17" i="9" s="1"/>
  <c r="GS17" i="9" s="1"/>
  <c r="GT17" i="9" s="1"/>
  <c r="DQ19" i="9"/>
  <c r="DR19" i="9" s="1"/>
  <c r="EZ19" i="9"/>
  <c r="RG16" i="9"/>
  <c r="RH16" i="9" s="1"/>
  <c r="RI16" i="9" s="1"/>
  <c r="RJ16" i="9" s="1"/>
  <c r="FL16" i="9"/>
  <c r="GU16" i="9"/>
  <c r="SJ16" i="9"/>
  <c r="SK16" i="9" s="1"/>
  <c r="SL16" i="9" s="1"/>
  <c r="SM16" i="9" s="1"/>
  <c r="NE16" i="9"/>
  <c r="NF16" i="9" s="1"/>
  <c r="IL17" i="9"/>
  <c r="IM17" i="9" s="1"/>
  <c r="IN17" i="9" s="1"/>
  <c r="IO17" i="9" s="1"/>
  <c r="EZ17" i="9"/>
  <c r="DQ17" i="9"/>
  <c r="DR17" i="9" s="1"/>
  <c r="JU17" i="9"/>
  <c r="JV17" i="9" s="1"/>
  <c r="JW17" i="9" s="1"/>
  <c r="JX17" i="9" s="1"/>
  <c r="CU17" i="9"/>
  <c r="CV17" i="9" s="1"/>
  <c r="CW17" i="9" s="1"/>
  <c r="CX17" i="9" s="1"/>
  <c r="RA19" i="9"/>
  <c r="RB19" i="9"/>
  <c r="RC19" i="9" s="1"/>
  <c r="RD19" i="9" s="1"/>
  <c r="PF16" i="9"/>
  <c r="PG16" i="9" s="1"/>
  <c r="GK16" i="9"/>
  <c r="GL16" i="9" s="1"/>
  <c r="GM16" i="9" s="1"/>
  <c r="GN16" i="9" s="1"/>
  <c r="QH16" i="9"/>
  <c r="RQ16" i="9"/>
  <c r="KW16" i="9"/>
  <c r="KX16" i="9" s="1"/>
  <c r="MF16" i="9"/>
  <c r="OL23" i="9"/>
  <c r="TF23" i="9"/>
  <c r="TG23" i="9" s="1"/>
  <c r="TH23" i="9" s="1"/>
  <c r="TI23" i="9" s="1"/>
  <c r="TJ23" i="9" s="1"/>
  <c r="TK23" i="9" s="1"/>
  <c r="RE23" i="9"/>
  <c r="RF23" i="9" s="1"/>
  <c r="RG23" i="9" s="1"/>
  <c r="RH23" i="9" s="1"/>
  <c r="RI23" i="9" s="1"/>
  <c r="RJ23" i="9" s="1"/>
  <c r="DV23" i="9"/>
  <c r="DW23" i="9" s="1"/>
  <c r="DX23" i="9" s="1"/>
  <c r="DY23" i="9" s="1"/>
  <c r="DZ23" i="9" s="1"/>
  <c r="EA23" i="9" s="1"/>
  <c r="KE23" i="9"/>
  <c r="KF23" i="9" s="1"/>
  <c r="KG23" i="9" s="1"/>
  <c r="KH23" i="9" s="1"/>
  <c r="KI23" i="9" s="1"/>
  <c r="KJ23" i="9" s="1"/>
  <c r="RK23" i="9"/>
  <c r="RL23" i="9" s="1"/>
  <c r="RM23" i="9" s="1"/>
  <c r="RN23" i="9" s="1"/>
  <c r="RO23" i="9" s="1"/>
  <c r="RP23" i="9" s="1"/>
  <c r="BU23" i="9"/>
  <c r="LN23" i="9"/>
  <c r="LO23" i="9" s="1"/>
  <c r="LP23" i="9" s="1"/>
  <c r="LQ23" i="9" s="1"/>
  <c r="LR23" i="9" s="1"/>
  <c r="LS23" i="9" s="1"/>
  <c r="HF23" i="9"/>
  <c r="JM23" i="9"/>
  <c r="JN23" i="9" s="1"/>
  <c r="JO23" i="9" s="1"/>
  <c r="JP23" i="9" s="1"/>
  <c r="JQ23" i="9" s="1"/>
  <c r="JR23" i="9" s="1"/>
  <c r="MQ23" i="9"/>
  <c r="ID23" i="9"/>
  <c r="IE23" i="9" s="1"/>
  <c r="IF23" i="9" s="1"/>
  <c r="IG23" i="9" s="1"/>
  <c r="IH23" i="9" s="1"/>
  <c r="II23" i="9" s="1"/>
  <c r="BD23" i="9"/>
  <c r="BE23" i="9" s="1"/>
  <c r="BF23" i="9" s="1"/>
  <c r="BG23" i="9" s="1"/>
  <c r="BH23" i="9" s="1"/>
  <c r="BI23" i="9" s="1"/>
  <c r="SB23" i="9"/>
  <c r="LT23" i="9"/>
  <c r="LU23" i="9" s="1"/>
  <c r="ET23" i="9"/>
  <c r="EU23" i="9" s="1"/>
  <c r="GO23" i="9"/>
  <c r="GP23" i="9" s="1"/>
  <c r="GQ23" i="9" s="1"/>
  <c r="GR23" i="9" s="1"/>
  <c r="GS23" i="9" s="1"/>
  <c r="GT23" i="9" s="1"/>
  <c r="EH23" i="9"/>
  <c r="EI23" i="9" s="1"/>
  <c r="EJ23" i="9" s="1"/>
  <c r="EK23" i="9" s="1"/>
  <c r="EL23" i="9" s="1"/>
  <c r="EM23" i="9" s="1"/>
  <c r="LZ23" i="9"/>
  <c r="MA23" i="9" s="1"/>
  <c r="MB23" i="9" s="1"/>
  <c r="MC23" i="9" s="1"/>
  <c r="MD23" i="9" s="1"/>
  <c r="ME23" i="9" s="1"/>
  <c r="JA23" i="9"/>
  <c r="CY23" i="9"/>
  <c r="CZ23" i="9" s="1"/>
  <c r="AL23" i="9"/>
  <c r="AM23" i="9" s="1"/>
  <c r="AN23" i="9" s="1"/>
  <c r="AO23" i="9" s="1"/>
  <c r="MW23" i="9"/>
  <c r="MX23" i="9" s="1"/>
  <c r="MY23" i="9" s="1"/>
  <c r="MZ23" i="9" s="1"/>
  <c r="NA23" i="9" s="1"/>
  <c r="NB23" i="9" s="1"/>
  <c r="AF23" i="9"/>
  <c r="AG23" i="9" s="1"/>
  <c r="AH23" i="9" s="1"/>
  <c r="AI23" i="9" s="1"/>
  <c r="AJ23" i="9" s="1"/>
  <c r="AK23" i="9" s="1"/>
  <c r="FW23" i="9"/>
  <c r="FX23" i="9" s="1"/>
  <c r="FY23" i="9" s="1"/>
  <c r="FZ23" i="9" s="1"/>
  <c r="GA23" i="9" s="1"/>
  <c r="GB23" i="9" s="1"/>
  <c r="IJ23" i="9"/>
  <c r="IK23" i="9" s="1"/>
  <c r="IL23" i="9" s="1"/>
  <c r="IM23" i="9" s="1"/>
  <c r="IN23" i="9" s="1"/>
  <c r="IO23" i="9" s="1"/>
  <c r="SN23" i="9"/>
  <c r="SO23" i="9" s="1"/>
  <c r="SP23" i="9" s="1"/>
  <c r="SQ23" i="9" s="1"/>
  <c r="SR23" i="9" s="1"/>
  <c r="SS23" i="9" s="1"/>
  <c r="DP23" i="9"/>
  <c r="AR23" i="9"/>
  <c r="AS23" i="9" s="1"/>
  <c r="AT23" i="9" s="1"/>
  <c r="AU23" i="9" s="1"/>
  <c r="AV23" i="9" s="1"/>
  <c r="AW23" i="9" s="1"/>
  <c r="QS23" i="9"/>
  <c r="QT23" i="9" s="1"/>
  <c r="QU23" i="9" s="1"/>
  <c r="QV23" i="9" s="1"/>
  <c r="QW23" i="9" s="1"/>
  <c r="QX23" i="9" s="1"/>
  <c r="NI23" i="9"/>
  <c r="NJ23" i="9" s="1"/>
  <c r="NK23" i="9" s="1"/>
  <c r="NL23" i="9" s="1"/>
  <c r="NM23" i="9" s="1"/>
  <c r="NN23" i="9" s="1"/>
  <c r="NU23" i="9"/>
  <c r="NV23" i="9" s="1"/>
  <c r="NW23" i="9" s="1"/>
  <c r="NX23" i="9" s="1"/>
  <c r="NY23" i="9" s="1"/>
  <c r="NZ23" i="9" s="1"/>
  <c r="PJ23" i="9"/>
  <c r="PK23" i="9" s="1"/>
  <c r="PL23" i="9" s="1"/>
  <c r="PM23" i="9" s="1"/>
  <c r="PN23" i="9" s="1"/>
  <c r="PO23" i="9" s="1"/>
  <c r="PP23" i="9"/>
  <c r="PQ23" i="9" s="1"/>
  <c r="PR23" i="9" s="1"/>
  <c r="PS23" i="9" s="1"/>
  <c r="PT23" i="9" s="1"/>
  <c r="PU23" i="9" s="1"/>
  <c r="QM23" i="9"/>
  <c r="QN23" i="9" s="1"/>
  <c r="LB23" i="9"/>
  <c r="LC23" i="9" s="1"/>
  <c r="LD23" i="9" s="1"/>
  <c r="LE23" i="9" s="1"/>
  <c r="LF23" i="9" s="1"/>
  <c r="LG23" i="9" s="1"/>
  <c r="JY23" i="9"/>
  <c r="JZ23" i="9" s="1"/>
  <c r="KA23" i="9" s="1"/>
  <c r="KB23" i="9" s="1"/>
  <c r="KC23" i="9" s="1"/>
  <c r="KD23" i="9" s="1"/>
  <c r="EN23" i="9"/>
  <c r="EO23" i="9" s="1"/>
  <c r="EP23" i="9" s="1"/>
  <c r="EQ23" i="9" s="1"/>
  <c r="ER23" i="9" s="1"/>
  <c r="ES23" i="9" s="1"/>
  <c r="NO23" i="9"/>
  <c r="NP23" i="9" s="1"/>
  <c r="JS23" i="9"/>
  <c r="JT23" i="9" s="1"/>
  <c r="JU23" i="9" s="1"/>
  <c r="JV23" i="9" s="1"/>
  <c r="JW23" i="9" s="1"/>
  <c r="JX23" i="9" s="1"/>
  <c r="JG23" i="9"/>
  <c r="JH23" i="9" s="1"/>
  <c r="JI23" i="9" s="1"/>
  <c r="JJ23" i="9" s="1"/>
  <c r="JK23" i="9" s="1"/>
  <c r="JL23" i="9" s="1"/>
  <c r="GC23" i="9"/>
  <c r="GD23" i="9" s="1"/>
  <c r="GE23" i="9" s="1"/>
  <c r="GF23" i="9" s="1"/>
  <c r="GG23" i="9" s="1"/>
  <c r="GH23" i="9" s="1"/>
  <c r="OX23" i="9"/>
  <c r="OY23" i="9" s="1"/>
  <c r="OZ23" i="9" s="1"/>
  <c r="PA23" i="9" s="1"/>
  <c r="PB23" i="9" s="1"/>
  <c r="PC23" i="9" s="1"/>
  <c r="EB23" i="9"/>
  <c r="EC23" i="9" s="1"/>
  <c r="ED23" i="9" s="1"/>
  <c r="EE23" i="9" s="1"/>
  <c r="PD23" i="9"/>
  <c r="PE23" i="9" s="1"/>
  <c r="ST23" i="9"/>
  <c r="SU23" i="9" s="1"/>
  <c r="SV23" i="9" s="1"/>
  <c r="SW23" i="9" s="1"/>
  <c r="SX23" i="9" s="1"/>
  <c r="SY23" i="9" s="1"/>
  <c r="CG23" i="9"/>
  <c r="CH23" i="9" s="1"/>
  <c r="CI23" i="9" s="1"/>
  <c r="CJ23" i="9" s="1"/>
  <c r="CK23" i="9" s="1"/>
  <c r="CL23" i="9" s="1"/>
  <c r="CA23" i="9"/>
  <c r="CB23" i="9" s="1"/>
  <c r="QY23" i="9"/>
  <c r="QZ23" i="9" s="1"/>
  <c r="RA23" i="9" s="1"/>
  <c r="RB23" i="9" s="1"/>
  <c r="RC23" i="9" s="1"/>
  <c r="RD23" i="9" s="1"/>
  <c r="KV23" i="9"/>
  <c r="OR23" i="9"/>
  <c r="OS23" i="9" s="1"/>
  <c r="OT23" i="9" s="1"/>
  <c r="OU23" i="9" s="1"/>
  <c r="OV23" i="9" s="1"/>
  <c r="OW23" i="9" s="1"/>
  <c r="QG23" i="9"/>
  <c r="CM23" i="9"/>
  <c r="CN23" i="9" s="1"/>
  <c r="CO23" i="9" s="1"/>
  <c r="CP23" i="9" s="1"/>
  <c r="CQ23" i="9" s="1"/>
  <c r="CR23" i="9" s="1"/>
  <c r="LH23" i="9"/>
  <c r="LI23" i="9" s="1"/>
  <c r="LJ23" i="9" s="1"/>
  <c r="LK23" i="9" s="1"/>
  <c r="LL23" i="9" s="1"/>
  <c r="LM23" i="9" s="1"/>
  <c r="FQ23" i="9"/>
  <c r="FR23" i="9" s="1"/>
  <c r="FS23" i="9" s="1"/>
  <c r="FT23" i="9" s="1"/>
  <c r="FU23" i="9" s="1"/>
  <c r="FV23" i="9" s="1"/>
  <c r="HL23" i="9"/>
  <c r="HM23" i="9" s="1"/>
  <c r="HN23" i="9" s="1"/>
  <c r="HO23" i="9" s="1"/>
  <c r="SH23" i="9"/>
  <c r="SI23" i="9" s="1"/>
  <c r="GI23" i="9"/>
  <c r="GJ23" i="9" s="1"/>
  <c r="GK23" i="9" s="1"/>
  <c r="GL23" i="9" s="1"/>
  <c r="GM23" i="9" s="1"/>
  <c r="GN23" i="9" s="1"/>
  <c r="SZ23" i="9"/>
  <c r="TA23" i="9" s="1"/>
  <c r="TB23" i="9" s="1"/>
  <c r="TC23" i="9" s="1"/>
  <c r="HR23" i="9"/>
  <c r="HS23" i="9" s="1"/>
  <c r="HT23" i="9" s="1"/>
  <c r="HU23" i="9" s="1"/>
  <c r="HV23" i="9" s="1"/>
  <c r="HW23" i="9" s="1"/>
  <c r="CS23" i="9"/>
  <c r="CT23" i="9" s="1"/>
  <c r="CU23" i="9" s="1"/>
  <c r="CV23" i="9" s="1"/>
  <c r="CW23" i="9" s="1"/>
  <c r="CX23" i="9" s="1"/>
  <c r="HX23" i="9"/>
  <c r="HY23" i="9" s="1"/>
  <c r="HZ23" i="9" s="1"/>
  <c r="IA23" i="9" s="1"/>
  <c r="IB23" i="9" s="1"/>
  <c r="IC23" i="9" s="1"/>
  <c r="AX23" i="9"/>
  <c r="AY23" i="9" s="1"/>
  <c r="AZ23" i="9" s="1"/>
  <c r="BA23" i="9" s="1"/>
  <c r="BB23" i="9" s="1"/>
  <c r="BC23" i="9" s="1"/>
  <c r="NC23" i="9"/>
  <c r="ND23" i="9" s="1"/>
  <c r="NE23" i="9" s="1"/>
  <c r="NF23" i="9" s="1"/>
  <c r="NG23" i="9" s="1"/>
  <c r="NH23" i="9" s="1"/>
  <c r="FK23" i="9"/>
  <c r="Z23" i="9"/>
  <c r="LV17" i="9"/>
  <c r="LW17" i="9" s="1"/>
  <c r="LX17" i="9" s="1"/>
  <c r="LY17" i="9" s="1"/>
  <c r="JO17" i="9"/>
  <c r="JP17" i="9" s="1"/>
  <c r="JQ17" i="9" s="1"/>
  <c r="JR17" i="9" s="1"/>
  <c r="IP17" i="9"/>
  <c r="HG17" i="9"/>
  <c r="HH17" i="9" s="1"/>
  <c r="AH17" i="9"/>
  <c r="AI17" i="9" s="1"/>
  <c r="AJ17" i="9" s="1"/>
  <c r="AK17" i="9" s="1"/>
  <c r="MY16" i="9"/>
  <c r="MZ16" i="9" s="1"/>
  <c r="NA16" i="9" s="1"/>
  <c r="NB16" i="9" s="1"/>
  <c r="OT16" i="9"/>
  <c r="OU16" i="9" s="1"/>
  <c r="OV16" i="9" s="1"/>
  <c r="OW16" i="9" s="1"/>
  <c r="LD16" i="9"/>
  <c r="LE16" i="9" s="1"/>
  <c r="LF16" i="9" s="1"/>
  <c r="LG16" i="9" s="1"/>
  <c r="KA16" i="9"/>
  <c r="KB16" i="9" s="1"/>
  <c r="KC16" i="9" s="1"/>
  <c r="KD16" i="9" s="1"/>
  <c r="HT17" i="9"/>
  <c r="HU17" i="9" s="1"/>
  <c r="HV17" i="9" s="1"/>
  <c r="HW17" i="9" s="1"/>
  <c r="MY17" i="9"/>
  <c r="MZ17" i="9" s="1"/>
  <c r="NA17" i="9" s="1"/>
  <c r="NB17" i="9" s="1"/>
  <c r="DA17" i="9"/>
  <c r="DB17" i="9" s="1"/>
  <c r="DC17" i="9" s="1"/>
  <c r="DD17" i="9" s="1"/>
  <c r="BF17" i="9"/>
  <c r="BG17" i="9" s="1"/>
  <c r="BH17" i="9" s="1"/>
  <c r="BI17" i="9" s="1"/>
  <c r="HR21" i="9"/>
  <c r="HS21" i="9" s="1"/>
  <c r="HT21" i="9" s="1"/>
  <c r="HU21" i="9" s="1"/>
  <c r="HV21" i="9" s="1"/>
  <c r="HW21" i="9" s="1"/>
  <c r="AR21" i="9"/>
  <c r="AS21" i="9" s="1"/>
  <c r="AT21" i="9" s="1"/>
  <c r="AU21" i="9" s="1"/>
  <c r="AV21" i="9" s="1"/>
  <c r="AW21" i="9" s="1"/>
  <c r="NU21" i="9"/>
  <c r="NV21" i="9" s="1"/>
  <c r="NW21" i="9" s="1"/>
  <c r="NX21" i="9" s="1"/>
  <c r="NY21" i="9" s="1"/>
  <c r="NZ21" i="9" s="1"/>
  <c r="NO21" i="9"/>
  <c r="NP21" i="9" s="1"/>
  <c r="NQ21" i="9" s="1"/>
  <c r="NR21" i="9" s="1"/>
  <c r="IJ21" i="9"/>
  <c r="IK21" i="9" s="1"/>
  <c r="IL21" i="9" s="1"/>
  <c r="IM21" i="9" s="1"/>
  <c r="IN21" i="9" s="1"/>
  <c r="IO21" i="9" s="1"/>
  <c r="MW21" i="9"/>
  <c r="MX21" i="9" s="1"/>
  <c r="MY21" i="9" s="1"/>
  <c r="MZ21" i="9" s="1"/>
  <c r="NA21" i="9" s="1"/>
  <c r="NB21" i="9" s="1"/>
  <c r="OX21" i="9"/>
  <c r="OY21" i="9" s="1"/>
  <c r="OZ21" i="9" s="1"/>
  <c r="PA21" i="9" s="1"/>
  <c r="PB21" i="9" s="1"/>
  <c r="PC21" i="9" s="1"/>
  <c r="PD21" i="9"/>
  <c r="PE21" i="9" s="1"/>
  <c r="PF21" i="9" s="1"/>
  <c r="PG21" i="9" s="1"/>
  <c r="PH21" i="9" s="1"/>
  <c r="PI21" i="9" s="1"/>
  <c r="AL21" i="9"/>
  <c r="AM21" i="9" s="1"/>
  <c r="AN21" i="9" s="1"/>
  <c r="AO21" i="9" s="1"/>
  <c r="AP21" i="9" s="1"/>
  <c r="AQ21" i="9" s="1"/>
  <c r="PP21" i="9"/>
  <c r="PQ21" i="9" s="1"/>
  <c r="PR21" i="9" s="1"/>
  <c r="PS21" i="9" s="1"/>
  <c r="PT21" i="9" s="1"/>
  <c r="PU21" i="9" s="1"/>
  <c r="BD21" i="9"/>
  <c r="BE21" i="9" s="1"/>
  <c r="BF21" i="9" s="1"/>
  <c r="BG21" i="9" s="1"/>
  <c r="BH21" i="9" s="1"/>
  <c r="BI21" i="9" s="1"/>
  <c r="NC21" i="9"/>
  <c r="ND21" i="9" s="1"/>
  <c r="NE21" i="9" s="1"/>
  <c r="NF21" i="9" s="1"/>
  <c r="NG21" i="9" s="1"/>
  <c r="NH21" i="9" s="1"/>
  <c r="ID21" i="9"/>
  <c r="IE21" i="9" s="1"/>
  <c r="IF21" i="9" s="1"/>
  <c r="IG21" i="9" s="1"/>
  <c r="IH21" i="9" s="1"/>
  <c r="II21" i="9" s="1"/>
  <c r="MQ21" i="9"/>
  <c r="HL21" i="9"/>
  <c r="HM21" i="9" s="1"/>
  <c r="HN21" i="9" s="1"/>
  <c r="HO21" i="9" s="1"/>
  <c r="HP21" i="9" s="1"/>
  <c r="HQ21" i="9" s="1"/>
  <c r="AF21" i="9"/>
  <c r="AG21" i="9" s="1"/>
  <c r="NI21" i="9"/>
  <c r="NJ21" i="9" s="1"/>
  <c r="NK21" i="9" s="1"/>
  <c r="NL21" i="9" s="1"/>
  <c r="NM21" i="9" s="1"/>
  <c r="NN21" i="9" s="1"/>
  <c r="OL21" i="9"/>
  <c r="PJ21" i="9"/>
  <c r="PK21" i="9" s="1"/>
  <c r="HX21" i="9"/>
  <c r="HY21" i="9" s="1"/>
  <c r="HZ21" i="9" s="1"/>
  <c r="IA21" i="9" s="1"/>
  <c r="IB21" i="9" s="1"/>
  <c r="IC21" i="9" s="1"/>
  <c r="AX21" i="9"/>
  <c r="AY21" i="9" s="1"/>
  <c r="HF21" i="9"/>
  <c r="OR21" i="9"/>
  <c r="OS21" i="9" s="1"/>
  <c r="OT21" i="9" s="1"/>
  <c r="OU21" i="9" s="1"/>
  <c r="OV21" i="9" s="1"/>
  <c r="OW21" i="9" s="1"/>
  <c r="SZ21" i="9"/>
  <c r="TA21" i="9" s="1"/>
  <c r="TB21" i="9" s="1"/>
  <c r="TC21" i="9" s="1"/>
  <c r="JM21" i="9"/>
  <c r="JN21" i="9" s="1"/>
  <c r="JO21" i="9" s="1"/>
  <c r="JP21" i="9" s="1"/>
  <c r="JQ21" i="9" s="1"/>
  <c r="JR21" i="9" s="1"/>
  <c r="CA21" i="9"/>
  <c r="CB21" i="9" s="1"/>
  <c r="CC21" i="9" s="1"/>
  <c r="CD21" i="9" s="1"/>
  <c r="CE21" i="9" s="1"/>
  <c r="CF21" i="9" s="1"/>
  <c r="FQ21" i="9"/>
  <c r="FR21" i="9" s="1"/>
  <c r="FS21" i="9" s="1"/>
  <c r="FT21" i="9" s="1"/>
  <c r="FU21" i="9" s="1"/>
  <c r="FV21" i="9" s="1"/>
  <c r="GI21" i="9"/>
  <c r="GJ21" i="9" s="1"/>
  <c r="GK21" i="9" s="1"/>
  <c r="GL21" i="9" s="1"/>
  <c r="GM21" i="9" s="1"/>
  <c r="GN21" i="9" s="1"/>
  <c r="CG21" i="9"/>
  <c r="CH21" i="9" s="1"/>
  <c r="CI21" i="9" s="1"/>
  <c r="CJ21" i="9" s="1"/>
  <c r="CK21" i="9" s="1"/>
  <c r="CL21" i="9" s="1"/>
  <c r="RE21" i="9"/>
  <c r="RF21" i="9" s="1"/>
  <c r="RG21" i="9" s="1"/>
  <c r="RH21" i="9" s="1"/>
  <c r="DV21" i="9"/>
  <c r="DW21" i="9" s="1"/>
  <c r="DX21" i="9" s="1"/>
  <c r="DY21" i="9" s="1"/>
  <c r="DZ21" i="9" s="1"/>
  <c r="EA21" i="9" s="1"/>
  <c r="DP21" i="9"/>
  <c r="CY21" i="9"/>
  <c r="CZ21" i="9" s="1"/>
  <c r="DA21" i="9" s="1"/>
  <c r="DB21" i="9" s="1"/>
  <c r="DC21" i="9" s="1"/>
  <c r="DD21" i="9" s="1"/>
  <c r="CS21" i="9"/>
  <c r="CT21" i="9" s="1"/>
  <c r="CU21" i="9" s="1"/>
  <c r="CV21" i="9" s="1"/>
  <c r="CW21" i="9" s="1"/>
  <c r="CX21" i="9" s="1"/>
  <c r="FK21" i="9"/>
  <c r="LT21" i="9"/>
  <c r="LU21" i="9" s="1"/>
  <c r="LV21" i="9" s="1"/>
  <c r="LW21" i="9" s="1"/>
  <c r="LX21" i="9" s="1"/>
  <c r="LY21" i="9" s="1"/>
  <c r="CM21" i="9"/>
  <c r="CN21" i="9" s="1"/>
  <c r="CO21" i="9" s="1"/>
  <c r="CP21" i="9" s="1"/>
  <c r="CQ21" i="9" s="1"/>
  <c r="CR21" i="9" s="1"/>
  <c r="RK21" i="9"/>
  <c r="RL21" i="9" s="1"/>
  <c r="RM21" i="9" s="1"/>
  <c r="RN21" i="9" s="1"/>
  <c r="Z21" i="9"/>
  <c r="KE21" i="9"/>
  <c r="KF21" i="9" s="1"/>
  <c r="KG21" i="9" s="1"/>
  <c r="KH21" i="9" s="1"/>
  <c r="KI21" i="9" s="1"/>
  <c r="KJ21" i="9" s="1"/>
  <c r="LH21" i="9"/>
  <c r="LI21" i="9" s="1"/>
  <c r="LJ21" i="9" s="1"/>
  <c r="LK21" i="9" s="1"/>
  <c r="LL21" i="9" s="1"/>
  <c r="LM21" i="9" s="1"/>
  <c r="JY21" i="9"/>
  <c r="JZ21" i="9" s="1"/>
  <c r="KA21" i="9" s="1"/>
  <c r="KB21" i="9" s="1"/>
  <c r="KC21" i="9" s="1"/>
  <c r="KD21" i="9" s="1"/>
  <c r="LN21" i="9"/>
  <c r="LO21" i="9" s="1"/>
  <c r="LP21" i="9" s="1"/>
  <c r="LQ21" i="9" s="1"/>
  <c r="FW21" i="9"/>
  <c r="FX21" i="9" s="1"/>
  <c r="FY21" i="9" s="1"/>
  <c r="FZ21" i="9" s="1"/>
  <c r="GA21" i="9" s="1"/>
  <c r="GB21" i="9" s="1"/>
  <c r="QG21" i="9"/>
  <c r="LB21" i="9"/>
  <c r="LC21" i="9" s="1"/>
  <c r="EH21" i="9"/>
  <c r="EI21" i="9" s="1"/>
  <c r="EJ21" i="9" s="1"/>
  <c r="EK21" i="9" s="1"/>
  <c r="EL21" i="9" s="1"/>
  <c r="EM21" i="9" s="1"/>
  <c r="KV21" i="9"/>
  <c r="JG21" i="9"/>
  <c r="JH21" i="9" s="1"/>
  <c r="JI21" i="9" s="1"/>
  <c r="JJ21" i="9" s="1"/>
  <c r="JK21" i="9" s="1"/>
  <c r="JL21" i="9" s="1"/>
  <c r="SH21" i="9"/>
  <c r="SI21" i="9" s="1"/>
  <c r="LZ21" i="9"/>
  <c r="MA21" i="9" s="1"/>
  <c r="MB21" i="9" s="1"/>
  <c r="MC21" i="9" s="1"/>
  <c r="MD21" i="9" s="1"/>
  <c r="ME21" i="9" s="1"/>
  <c r="SN21" i="9"/>
  <c r="SO21" i="9" s="1"/>
  <c r="SB21" i="9"/>
  <c r="ST21" i="9"/>
  <c r="SU21" i="9" s="1"/>
  <c r="QY21" i="9"/>
  <c r="QZ21" i="9" s="1"/>
  <c r="ET21" i="9"/>
  <c r="EU21" i="9" s="1"/>
  <c r="EV21" i="9" s="1"/>
  <c r="EW21" i="9" s="1"/>
  <c r="EX21" i="9" s="1"/>
  <c r="EY21" i="9" s="1"/>
  <c r="JS21" i="9"/>
  <c r="JT21" i="9" s="1"/>
  <c r="JU21" i="9" s="1"/>
  <c r="JV21" i="9" s="1"/>
  <c r="JW21" i="9" s="1"/>
  <c r="JX21" i="9" s="1"/>
  <c r="BU21" i="9"/>
  <c r="GO21" i="9"/>
  <c r="GP21" i="9" s="1"/>
  <c r="GQ21" i="9" s="1"/>
  <c r="GR21" i="9" s="1"/>
  <c r="EB21" i="9"/>
  <c r="EC21" i="9" s="1"/>
  <c r="ED21" i="9" s="1"/>
  <c r="EE21" i="9" s="1"/>
  <c r="EF21" i="9" s="1"/>
  <c r="EG21" i="9" s="1"/>
  <c r="TF21" i="9"/>
  <c r="TG21" i="9" s="1"/>
  <c r="TH21" i="9" s="1"/>
  <c r="TI21" i="9" s="1"/>
  <c r="TJ21" i="9" s="1"/>
  <c r="TK21" i="9" s="1"/>
  <c r="GC21" i="9"/>
  <c r="GD21" i="9" s="1"/>
  <c r="GE21" i="9" s="1"/>
  <c r="GF21" i="9" s="1"/>
  <c r="GG21" i="9" s="1"/>
  <c r="GH21" i="9" s="1"/>
  <c r="EN21" i="9"/>
  <c r="EO21" i="9" s="1"/>
  <c r="EP21" i="9" s="1"/>
  <c r="EQ21" i="9" s="1"/>
  <c r="ER21" i="9" s="1"/>
  <c r="ES21" i="9" s="1"/>
  <c r="QS21" i="9"/>
  <c r="QT21" i="9" s="1"/>
  <c r="QU21" i="9" s="1"/>
  <c r="QV21" i="9" s="1"/>
  <c r="QW21" i="9" s="1"/>
  <c r="QX21" i="9" s="1"/>
  <c r="QM21" i="9"/>
  <c r="QN21" i="9" s="1"/>
  <c r="QO21" i="9" s="1"/>
  <c r="QP21" i="9" s="1"/>
  <c r="QQ21" i="9" s="1"/>
  <c r="QR21" i="9" s="1"/>
  <c r="JA21" i="9"/>
  <c r="BV16" i="9"/>
  <c r="DE16" i="9"/>
  <c r="BG16" i="9"/>
  <c r="BH16" i="9" s="1"/>
  <c r="BI16" i="9" s="1"/>
  <c r="BF16" i="9"/>
  <c r="JO16" i="9"/>
  <c r="JP16" i="9" s="1"/>
  <c r="JQ16" i="9" s="1"/>
  <c r="JR16" i="9" s="1"/>
  <c r="FY17" i="9"/>
  <c r="FZ17" i="9" s="1"/>
  <c r="GA17" i="9" s="1"/>
  <c r="GB17" i="9" s="1"/>
  <c r="HN17" i="9"/>
  <c r="HO17" i="9" s="1"/>
  <c r="HP17" i="9" s="1"/>
  <c r="HQ17" i="9" s="1"/>
  <c r="QO17" i="9"/>
  <c r="QP17" i="9" s="1"/>
  <c r="QQ17" i="9" s="1"/>
  <c r="QR17" i="9" s="1"/>
  <c r="AA17" i="9"/>
  <c r="BJ17" i="9"/>
  <c r="SP16" i="9"/>
  <c r="SQ16" i="9" s="1"/>
  <c r="SR16" i="9" s="1"/>
  <c r="SS16" i="9" s="1"/>
  <c r="JI16" i="9"/>
  <c r="JJ16" i="9" s="1"/>
  <c r="JK16" i="9" s="1"/>
  <c r="JL16" i="9" s="1"/>
  <c r="NK16" i="9"/>
  <c r="NL16" i="9" s="1"/>
  <c r="NM16" i="9" s="1"/>
  <c r="NN16" i="9" s="1"/>
  <c r="TB17" i="9"/>
  <c r="TC17" i="9" s="1"/>
  <c r="TD17" i="9" s="1"/>
  <c r="TE17" i="9" s="1"/>
  <c r="OM17" i="9"/>
  <c r="ON17" i="9" s="1"/>
  <c r="PV17" i="9"/>
  <c r="NQ17" i="9"/>
  <c r="NR17" i="9" s="1"/>
  <c r="NS17" i="9" s="1"/>
  <c r="NT17" i="9" s="1"/>
  <c r="RB17" i="9"/>
  <c r="RC17" i="9" s="1"/>
  <c r="RD17" i="9" s="1"/>
  <c r="RA17" i="9"/>
  <c r="AT17" i="9"/>
  <c r="AU17" i="9" s="1"/>
  <c r="AV17" i="9" s="1"/>
  <c r="AW17" i="9" s="1"/>
  <c r="AA19" i="9"/>
  <c r="BJ19" i="9"/>
  <c r="KW17" i="9"/>
  <c r="KX17" i="9" s="1"/>
  <c r="MF17" i="9"/>
  <c r="HN16" i="9"/>
  <c r="HO16" i="9" s="1"/>
  <c r="HP16" i="9" s="1"/>
  <c r="HQ16" i="9" s="1"/>
  <c r="AZ16" i="9"/>
  <c r="BA16" i="9" s="1"/>
  <c r="LP16" i="9"/>
  <c r="LQ16" i="9" s="1"/>
  <c r="JI17" i="9"/>
  <c r="JJ17" i="9" s="1"/>
  <c r="JK17" i="9" s="1"/>
  <c r="JL17" i="9" s="1"/>
  <c r="FL17" i="9"/>
  <c r="GU17" i="9"/>
  <c r="MB17" i="9"/>
  <c r="MC17" i="9" s="1"/>
  <c r="MD17" i="9" s="1"/>
  <c r="ME17" i="9" s="1"/>
  <c r="TH17" i="9"/>
  <c r="TI17" i="9" s="1"/>
  <c r="TJ17" i="9" s="1"/>
  <c r="TK17" i="9" s="1"/>
  <c r="AN17" i="9"/>
  <c r="AO17" i="9" s="1"/>
  <c r="MC19" i="9"/>
  <c r="MD19" i="9" s="1"/>
  <c r="ME19" i="9" s="1"/>
  <c r="MB19" i="9"/>
  <c r="CM18" i="9"/>
  <c r="CN18" i="9" s="1"/>
  <c r="CO18" i="9" s="1"/>
  <c r="CP18" i="9" s="1"/>
  <c r="CQ18" i="9" s="1"/>
  <c r="CR18" i="9" s="1"/>
  <c r="CS18" i="9"/>
  <c r="CT18" i="9" s="1"/>
  <c r="CU18" i="9" s="1"/>
  <c r="CV18" i="9" s="1"/>
  <c r="CW18" i="9" s="1"/>
  <c r="CX18" i="9" s="1"/>
  <c r="CY18" i="9"/>
  <c r="CZ18" i="9" s="1"/>
  <c r="DA18" i="9" s="1"/>
  <c r="DB18" i="9" s="1"/>
  <c r="DC18" i="9" s="1"/>
  <c r="DD18" i="9" s="1"/>
  <c r="AF18" i="9"/>
  <c r="AG18" i="9" s="1"/>
  <c r="AH18" i="9" s="1"/>
  <c r="AI18" i="9" s="1"/>
  <c r="LB18" i="9"/>
  <c r="LC18" i="9" s="1"/>
  <c r="LD18" i="9" s="1"/>
  <c r="LE18" i="9" s="1"/>
  <c r="LN18" i="9"/>
  <c r="LO18" i="9" s="1"/>
  <c r="LP18" i="9" s="1"/>
  <c r="LQ18" i="9" s="1"/>
  <c r="LR18" i="9" s="1"/>
  <c r="LS18" i="9" s="1"/>
  <c r="Z18" i="9"/>
  <c r="CA18" i="9"/>
  <c r="CB18" i="9" s="1"/>
  <c r="CC18" i="9" s="1"/>
  <c r="CD18" i="9" s="1"/>
  <c r="CE18" i="9" s="1"/>
  <c r="CF18" i="9" s="1"/>
  <c r="AX18" i="9"/>
  <c r="AY18" i="9" s="1"/>
  <c r="AZ18" i="9" s="1"/>
  <c r="BA18" i="9" s="1"/>
  <c r="BB18" i="9" s="1"/>
  <c r="BC18" i="9" s="1"/>
  <c r="KV18" i="9"/>
  <c r="AL18" i="9"/>
  <c r="AM18" i="9" s="1"/>
  <c r="BD18" i="9"/>
  <c r="BE18" i="9" s="1"/>
  <c r="BF18" i="9" s="1"/>
  <c r="BG18" i="9" s="1"/>
  <c r="BH18" i="9" s="1"/>
  <c r="BI18" i="9" s="1"/>
  <c r="LH18" i="9"/>
  <c r="LI18" i="9" s="1"/>
  <c r="LJ18" i="9" s="1"/>
  <c r="LK18" i="9" s="1"/>
  <c r="LL18" i="9" s="1"/>
  <c r="LM18" i="9" s="1"/>
  <c r="HF18" i="9"/>
  <c r="SZ18" i="9"/>
  <c r="TA18" i="9" s="1"/>
  <c r="OX18" i="9"/>
  <c r="OY18" i="9" s="1"/>
  <c r="OZ18" i="9" s="1"/>
  <c r="PA18" i="9" s="1"/>
  <c r="PB18" i="9" s="1"/>
  <c r="PC18" i="9" s="1"/>
  <c r="DV18" i="9"/>
  <c r="DW18" i="9" s="1"/>
  <c r="DX18" i="9" s="1"/>
  <c r="DY18" i="9" s="1"/>
  <c r="DZ18" i="9" s="1"/>
  <c r="EA18" i="9" s="1"/>
  <c r="MQ18" i="9"/>
  <c r="BU18" i="9"/>
  <c r="NO18" i="9"/>
  <c r="NP18" i="9" s="1"/>
  <c r="NQ18" i="9" s="1"/>
  <c r="NR18" i="9" s="1"/>
  <c r="NS18" i="9" s="1"/>
  <c r="NT18" i="9" s="1"/>
  <c r="HX18" i="9"/>
  <c r="HY18" i="9" s="1"/>
  <c r="HZ18" i="9" s="1"/>
  <c r="IA18" i="9" s="1"/>
  <c r="IB18" i="9" s="1"/>
  <c r="IC18" i="9" s="1"/>
  <c r="HL18" i="9"/>
  <c r="HM18" i="9" s="1"/>
  <c r="HN18" i="9" s="1"/>
  <c r="HO18" i="9" s="1"/>
  <c r="HP18" i="9" s="1"/>
  <c r="HQ18" i="9" s="1"/>
  <c r="GC18" i="9"/>
  <c r="GD18" i="9" s="1"/>
  <c r="GE18" i="9" s="1"/>
  <c r="GF18" i="9" s="1"/>
  <c r="GG18" i="9" s="1"/>
  <c r="GH18" i="9" s="1"/>
  <c r="ST18" i="9"/>
  <c r="SU18" i="9" s="1"/>
  <c r="SV18" i="9" s="1"/>
  <c r="SW18" i="9" s="1"/>
  <c r="SX18" i="9" s="1"/>
  <c r="SY18" i="9" s="1"/>
  <c r="QY18" i="9"/>
  <c r="QZ18" i="9" s="1"/>
  <c r="RA18" i="9" s="1"/>
  <c r="RB18" i="9" s="1"/>
  <c r="RC18" i="9" s="1"/>
  <c r="RD18" i="9" s="1"/>
  <c r="LZ18" i="9"/>
  <c r="MA18" i="9" s="1"/>
  <c r="MB18" i="9" s="1"/>
  <c r="MC18" i="9" s="1"/>
  <c r="MD18" i="9" s="1"/>
  <c r="ME18" i="9" s="1"/>
  <c r="QG18" i="9"/>
  <c r="LT18" i="9"/>
  <c r="LU18" i="9" s="1"/>
  <c r="LV18" i="9" s="1"/>
  <c r="LW18" i="9" s="1"/>
  <c r="LX18" i="9" s="1"/>
  <c r="LY18" i="9" s="1"/>
  <c r="JM18" i="9"/>
  <c r="JN18" i="9" s="1"/>
  <c r="NU18" i="9"/>
  <c r="NV18" i="9" s="1"/>
  <c r="MW18" i="9"/>
  <c r="MX18" i="9" s="1"/>
  <c r="MY18" i="9" s="1"/>
  <c r="MZ18" i="9" s="1"/>
  <c r="OL18" i="9"/>
  <c r="EB18" i="9"/>
  <c r="EC18" i="9" s="1"/>
  <c r="ED18" i="9" s="1"/>
  <c r="EE18" i="9" s="1"/>
  <c r="EF18" i="9" s="1"/>
  <c r="EG18" i="9" s="1"/>
  <c r="HR18" i="9"/>
  <c r="HS18" i="9" s="1"/>
  <c r="HT18" i="9" s="1"/>
  <c r="HU18" i="9" s="1"/>
  <c r="EN18" i="9"/>
  <c r="EO18" i="9" s="1"/>
  <c r="EP18" i="9" s="1"/>
  <c r="EQ18" i="9" s="1"/>
  <c r="ER18" i="9" s="1"/>
  <c r="ES18" i="9" s="1"/>
  <c r="ET18" i="9"/>
  <c r="EU18" i="9" s="1"/>
  <c r="EV18" i="9" s="1"/>
  <c r="EW18" i="9" s="1"/>
  <c r="EX18" i="9" s="1"/>
  <c r="EY18" i="9" s="1"/>
  <c r="ID18" i="9"/>
  <c r="IE18" i="9" s="1"/>
  <c r="IF18" i="9" s="1"/>
  <c r="IG18" i="9" s="1"/>
  <c r="IH18" i="9" s="1"/>
  <c r="II18" i="9" s="1"/>
  <c r="KE18" i="9"/>
  <c r="KF18" i="9" s="1"/>
  <c r="KG18" i="9" s="1"/>
  <c r="KH18" i="9" s="1"/>
  <c r="SB18" i="9"/>
  <c r="PP18" i="9"/>
  <c r="PQ18" i="9" s="1"/>
  <c r="PR18" i="9" s="1"/>
  <c r="PS18" i="9" s="1"/>
  <c r="JS18" i="9"/>
  <c r="JT18" i="9" s="1"/>
  <c r="JU18" i="9" s="1"/>
  <c r="JV18" i="9" s="1"/>
  <c r="JW18" i="9" s="1"/>
  <c r="JX18" i="9" s="1"/>
  <c r="SH18" i="9"/>
  <c r="SI18" i="9" s="1"/>
  <c r="SJ18" i="9" s="1"/>
  <c r="SK18" i="9" s="1"/>
  <c r="SL18" i="9" s="1"/>
  <c r="SM18" i="9" s="1"/>
  <c r="GI18" i="9"/>
  <c r="GJ18" i="9" s="1"/>
  <c r="GK18" i="9" s="1"/>
  <c r="GL18" i="9" s="1"/>
  <c r="GM18" i="9" s="1"/>
  <c r="GN18" i="9" s="1"/>
  <c r="DP18" i="9"/>
  <c r="TF18" i="9"/>
  <c r="TG18" i="9" s="1"/>
  <c r="QS18" i="9"/>
  <c r="QT18" i="9" s="1"/>
  <c r="QU18" i="9" s="1"/>
  <c r="QV18" i="9" s="1"/>
  <c r="QW18" i="9" s="1"/>
  <c r="QX18" i="9" s="1"/>
  <c r="OR18" i="9"/>
  <c r="OS18" i="9" s="1"/>
  <c r="SN18" i="9"/>
  <c r="SO18" i="9" s="1"/>
  <c r="SP18" i="9" s="1"/>
  <c r="SQ18" i="9" s="1"/>
  <c r="SR18" i="9" s="1"/>
  <c r="SS18" i="9" s="1"/>
  <c r="FW18" i="9"/>
  <c r="FX18" i="9" s="1"/>
  <c r="FY18" i="9" s="1"/>
  <c r="FZ18" i="9" s="1"/>
  <c r="GA18" i="9" s="1"/>
  <c r="GB18" i="9" s="1"/>
  <c r="IJ18" i="9"/>
  <c r="IK18" i="9" s="1"/>
  <c r="IL18" i="9" s="1"/>
  <c r="IM18" i="9" s="1"/>
  <c r="IN18" i="9" s="1"/>
  <c r="IO18" i="9" s="1"/>
  <c r="EH18" i="9"/>
  <c r="EI18" i="9" s="1"/>
  <c r="QM18" i="9"/>
  <c r="QN18" i="9" s="1"/>
  <c r="QO18" i="9" s="1"/>
  <c r="QP18" i="9" s="1"/>
  <c r="QQ18" i="9" s="1"/>
  <c r="QR18" i="9" s="1"/>
  <c r="RK18" i="9"/>
  <c r="RL18" i="9" s="1"/>
  <c r="RM18" i="9" s="1"/>
  <c r="RN18" i="9" s="1"/>
  <c r="RO18" i="9" s="1"/>
  <c r="RP18" i="9" s="1"/>
  <c r="NC18" i="9"/>
  <c r="ND18" i="9" s="1"/>
  <c r="NE18" i="9" s="1"/>
  <c r="NF18" i="9" s="1"/>
  <c r="NG18" i="9" s="1"/>
  <c r="NH18" i="9" s="1"/>
  <c r="CG18" i="9"/>
  <c r="CH18" i="9" s="1"/>
  <c r="CI18" i="9" s="1"/>
  <c r="CJ18" i="9" s="1"/>
  <c r="CK18" i="9" s="1"/>
  <c r="CL18" i="9" s="1"/>
  <c r="RE18" i="9"/>
  <c r="RF18" i="9" s="1"/>
  <c r="RG18" i="9" s="1"/>
  <c r="RH18" i="9" s="1"/>
  <c r="RI18" i="9" s="1"/>
  <c r="RJ18" i="9" s="1"/>
  <c r="JA18" i="9"/>
  <c r="JY18" i="9"/>
  <c r="JZ18" i="9" s="1"/>
  <c r="KA18" i="9" s="1"/>
  <c r="KB18" i="9" s="1"/>
  <c r="KC18" i="9" s="1"/>
  <c r="KD18" i="9" s="1"/>
  <c r="FQ18" i="9"/>
  <c r="FR18" i="9" s="1"/>
  <c r="FS18" i="9" s="1"/>
  <c r="FT18" i="9" s="1"/>
  <c r="FU18" i="9" s="1"/>
  <c r="FV18" i="9" s="1"/>
  <c r="GO18" i="9"/>
  <c r="GP18" i="9" s="1"/>
  <c r="GQ18" i="9" s="1"/>
  <c r="GR18" i="9" s="1"/>
  <c r="GS18" i="9" s="1"/>
  <c r="GT18" i="9" s="1"/>
  <c r="JG18" i="9"/>
  <c r="JH18" i="9" s="1"/>
  <c r="JI18" i="9" s="1"/>
  <c r="JJ18" i="9" s="1"/>
  <c r="JK18" i="9" s="1"/>
  <c r="JL18" i="9" s="1"/>
  <c r="PJ18" i="9"/>
  <c r="PK18" i="9" s="1"/>
  <c r="PD18" i="9"/>
  <c r="PE18" i="9" s="1"/>
  <c r="PF18" i="9" s="1"/>
  <c r="PG18" i="9" s="1"/>
  <c r="AR18" i="9"/>
  <c r="AS18" i="9" s="1"/>
  <c r="AT18" i="9" s="1"/>
  <c r="AU18" i="9" s="1"/>
  <c r="AV18" i="9" s="1"/>
  <c r="AW18" i="9" s="1"/>
  <c r="NI18" i="9"/>
  <c r="NJ18" i="9" s="1"/>
  <c r="NK18" i="9" s="1"/>
  <c r="NL18" i="9" s="1"/>
  <c r="NM18" i="9" s="1"/>
  <c r="NN18" i="9" s="1"/>
  <c r="FK18" i="9"/>
  <c r="CI16" i="9"/>
  <c r="CJ16" i="9" s="1"/>
  <c r="CK16" i="9" s="1"/>
  <c r="CL16" i="9" s="1"/>
  <c r="MR16" i="9"/>
  <c r="MS16" i="9" s="1"/>
  <c r="OA16" i="9"/>
  <c r="IL16" i="9"/>
  <c r="IM16" i="9" s="1"/>
  <c r="IN16" i="9" s="1"/>
  <c r="IO16" i="9" s="1"/>
  <c r="JB16" i="9"/>
  <c r="JC16" i="9" s="1"/>
  <c r="KK16" i="9"/>
  <c r="MB16" i="9"/>
  <c r="MC16" i="9" s="1"/>
  <c r="MD16" i="9" s="1"/>
  <c r="ME16" i="9" s="1"/>
  <c r="KG17" i="9"/>
  <c r="KH17" i="9" s="1"/>
  <c r="KI17" i="9" s="1"/>
  <c r="KJ17" i="9" s="1"/>
  <c r="IF17" i="9"/>
  <c r="IG17" i="9" s="1"/>
  <c r="GE17" i="9"/>
  <c r="GF17" i="9" s="1"/>
  <c r="GG17" i="9" s="1"/>
  <c r="GH17" i="9" s="1"/>
  <c r="BV17" i="9"/>
  <c r="BW17" i="9" s="1"/>
  <c r="DE17" i="9"/>
  <c r="KG19" i="9"/>
  <c r="KH19" i="9" s="1"/>
  <c r="KI19" i="9" s="1"/>
  <c r="KJ19" i="9" s="1"/>
  <c r="HG19" i="9"/>
  <c r="HH19" i="9" s="1"/>
  <c r="IQ19" i="9" s="1"/>
  <c r="IP19" i="9"/>
  <c r="OM19" i="9"/>
  <c r="PV19" i="9"/>
  <c r="TJ19" i="9"/>
  <c r="TK19" i="9"/>
  <c r="GE16" i="9"/>
  <c r="GF16" i="9" s="1"/>
  <c r="QO16" i="9"/>
  <c r="QP16" i="9" s="1"/>
  <c r="QQ16" i="9" s="1"/>
  <c r="QR16" i="9" s="1"/>
  <c r="CU16" i="9"/>
  <c r="CV16" i="9" s="1"/>
  <c r="CW16" i="9" s="1"/>
  <c r="CX16" i="9" s="1"/>
  <c r="AN16" i="9"/>
  <c r="AO16" i="9" s="1"/>
  <c r="AP16" i="9" s="1"/>
  <c r="AQ16" i="9" s="1"/>
  <c r="AL22" i="9"/>
  <c r="AM22" i="9" s="1"/>
  <c r="AN22" i="9" s="1"/>
  <c r="AO22" i="9" s="1"/>
  <c r="AP22" i="9" s="1"/>
  <c r="AQ22" i="9" s="1"/>
  <c r="AX22" i="9"/>
  <c r="AY22" i="9" s="1"/>
  <c r="AZ22" i="9" s="1"/>
  <c r="BA22" i="9" s="1"/>
  <c r="BB22" i="9" s="1"/>
  <c r="BC22" i="9" s="1"/>
  <c r="BD22" i="9"/>
  <c r="BE22" i="9" s="1"/>
  <c r="BF22" i="9" s="1"/>
  <c r="BG22" i="9" s="1"/>
  <c r="BH22" i="9" s="1"/>
  <c r="BI22" i="9" s="1"/>
  <c r="SN22" i="9"/>
  <c r="SO22" i="9" s="1"/>
  <c r="SP22" i="9" s="1"/>
  <c r="SQ22" i="9" s="1"/>
  <c r="SR22" i="9" s="1"/>
  <c r="SS22" i="9" s="1"/>
  <c r="LH22" i="9"/>
  <c r="LI22" i="9" s="1"/>
  <c r="LJ22" i="9" s="1"/>
  <c r="LK22" i="9" s="1"/>
  <c r="LL22" i="9" s="1"/>
  <c r="LM22" i="9" s="1"/>
  <c r="AF22" i="9"/>
  <c r="AG22" i="9" s="1"/>
  <c r="AH22" i="9" s="1"/>
  <c r="AI22" i="9" s="1"/>
  <c r="OX22" i="9"/>
  <c r="OY22" i="9" s="1"/>
  <c r="OZ22" i="9" s="1"/>
  <c r="PA22" i="9" s="1"/>
  <c r="PB22" i="9" s="1"/>
  <c r="PC22" i="9" s="1"/>
  <c r="NI22" i="9"/>
  <c r="NJ22" i="9" s="1"/>
  <c r="NK22" i="9" s="1"/>
  <c r="NL22" i="9" s="1"/>
  <c r="MQ22" i="9"/>
  <c r="KV22" i="9"/>
  <c r="SH22" i="9"/>
  <c r="SI22" i="9" s="1"/>
  <c r="PD22" i="9"/>
  <c r="PE22" i="9" s="1"/>
  <c r="PF22" i="9" s="1"/>
  <c r="PG22" i="9" s="1"/>
  <c r="PH22" i="9" s="1"/>
  <c r="PI22" i="9" s="1"/>
  <c r="ID22" i="9"/>
  <c r="IE22" i="9" s="1"/>
  <c r="IF22" i="9" s="1"/>
  <c r="IG22" i="9" s="1"/>
  <c r="IH22" i="9" s="1"/>
  <c r="II22" i="9" s="1"/>
  <c r="Z22" i="9"/>
  <c r="LT22" i="9"/>
  <c r="LU22" i="9" s="1"/>
  <c r="LV22" i="9" s="1"/>
  <c r="LW22" i="9" s="1"/>
  <c r="LX22" i="9" s="1"/>
  <c r="LY22" i="9" s="1"/>
  <c r="LZ22" i="9"/>
  <c r="MA22" i="9" s="1"/>
  <c r="MB22" i="9" s="1"/>
  <c r="MC22" i="9" s="1"/>
  <c r="MD22" i="9" s="1"/>
  <c r="ME22" i="9" s="1"/>
  <c r="OL22" i="9"/>
  <c r="SZ22" i="9"/>
  <c r="TA22" i="9" s="1"/>
  <c r="HR22" i="9"/>
  <c r="HS22" i="9" s="1"/>
  <c r="HT22" i="9" s="1"/>
  <c r="HU22" i="9" s="1"/>
  <c r="HV22" i="9" s="1"/>
  <c r="HW22" i="9" s="1"/>
  <c r="AR22" i="9"/>
  <c r="AS22" i="9" s="1"/>
  <c r="AT22" i="9" s="1"/>
  <c r="AU22" i="9" s="1"/>
  <c r="AV22" i="9" s="1"/>
  <c r="AW22" i="9" s="1"/>
  <c r="ST22" i="9"/>
  <c r="SU22" i="9" s="1"/>
  <c r="SV22" i="9" s="1"/>
  <c r="SW22" i="9" s="1"/>
  <c r="SX22" i="9" s="1"/>
  <c r="SY22" i="9" s="1"/>
  <c r="PJ22" i="9"/>
  <c r="PK22" i="9" s="1"/>
  <c r="PL22" i="9" s="1"/>
  <c r="PM22" i="9" s="1"/>
  <c r="PN22" i="9" s="1"/>
  <c r="PO22" i="9" s="1"/>
  <c r="LN22" i="9"/>
  <c r="LO22" i="9" s="1"/>
  <c r="LP22" i="9" s="1"/>
  <c r="LQ22" i="9" s="1"/>
  <c r="LR22" i="9" s="1"/>
  <c r="LS22" i="9" s="1"/>
  <c r="NO22" i="9"/>
  <c r="NP22" i="9" s="1"/>
  <c r="OR22" i="9"/>
  <c r="OS22" i="9" s="1"/>
  <c r="OT22" i="9" s="1"/>
  <c r="OU22" i="9" s="1"/>
  <c r="OV22" i="9" s="1"/>
  <c r="OW22" i="9" s="1"/>
  <c r="IJ22" i="9"/>
  <c r="IK22" i="9" s="1"/>
  <c r="IL22" i="9" s="1"/>
  <c r="IM22" i="9" s="1"/>
  <c r="IN22" i="9" s="1"/>
  <c r="IO22" i="9" s="1"/>
  <c r="HX22" i="9"/>
  <c r="HY22" i="9" s="1"/>
  <c r="HZ22" i="9" s="1"/>
  <c r="IA22" i="9" s="1"/>
  <c r="IB22" i="9" s="1"/>
  <c r="IC22" i="9" s="1"/>
  <c r="HL22" i="9"/>
  <c r="HM22" i="9" s="1"/>
  <c r="HN22" i="9" s="1"/>
  <c r="HO22" i="9" s="1"/>
  <c r="NU22" i="9"/>
  <c r="NV22" i="9" s="1"/>
  <c r="NW22" i="9" s="1"/>
  <c r="NX22" i="9" s="1"/>
  <c r="NY22" i="9" s="1"/>
  <c r="NZ22" i="9" s="1"/>
  <c r="RE22" i="9"/>
  <c r="RF22" i="9" s="1"/>
  <c r="RG22" i="9" s="1"/>
  <c r="RH22" i="9" s="1"/>
  <c r="RI22" i="9" s="1"/>
  <c r="RJ22" i="9" s="1"/>
  <c r="LB22" i="9"/>
  <c r="LC22" i="9" s="1"/>
  <c r="LD22" i="9" s="1"/>
  <c r="LE22" i="9" s="1"/>
  <c r="LF22" i="9" s="1"/>
  <c r="LG22" i="9" s="1"/>
  <c r="GI22" i="9"/>
  <c r="GJ22" i="9" s="1"/>
  <c r="GK22" i="9" s="1"/>
  <c r="GL22" i="9" s="1"/>
  <c r="GM22" i="9" s="1"/>
  <c r="GN22" i="9" s="1"/>
  <c r="QM22" i="9"/>
  <c r="QN22" i="9" s="1"/>
  <c r="QO22" i="9" s="1"/>
  <c r="QP22" i="9" s="1"/>
  <c r="QQ22" i="9" s="1"/>
  <c r="QR22" i="9" s="1"/>
  <c r="FK22" i="9"/>
  <c r="JS22" i="9"/>
  <c r="JT22" i="9" s="1"/>
  <c r="JU22" i="9" s="1"/>
  <c r="JV22" i="9" s="1"/>
  <c r="GO22" i="9"/>
  <c r="GP22" i="9" s="1"/>
  <c r="GQ22" i="9" s="1"/>
  <c r="GR22" i="9" s="1"/>
  <c r="GS22" i="9" s="1"/>
  <c r="GT22" i="9" s="1"/>
  <c r="HF22" i="9"/>
  <c r="CM22" i="9"/>
  <c r="CN22" i="9" s="1"/>
  <c r="CO22" i="9" s="1"/>
  <c r="CP22" i="9" s="1"/>
  <c r="CQ22" i="9" s="1"/>
  <c r="CR22" i="9" s="1"/>
  <c r="CG22" i="9"/>
  <c r="CH22" i="9" s="1"/>
  <c r="CI22" i="9" s="1"/>
  <c r="CJ22" i="9" s="1"/>
  <c r="CK22" i="9" s="1"/>
  <c r="CL22" i="9" s="1"/>
  <c r="MW22" i="9"/>
  <c r="MX22" i="9" s="1"/>
  <c r="MY22" i="9" s="1"/>
  <c r="MZ22" i="9" s="1"/>
  <c r="NA22" i="9" s="1"/>
  <c r="NB22" i="9" s="1"/>
  <c r="JA22" i="9"/>
  <c r="ET22" i="9"/>
  <c r="EU22" i="9" s="1"/>
  <c r="EV22" i="9" s="1"/>
  <c r="EW22" i="9" s="1"/>
  <c r="EX22" i="9" s="1"/>
  <c r="EY22" i="9" s="1"/>
  <c r="NC22" i="9"/>
  <c r="ND22" i="9" s="1"/>
  <c r="NE22" i="9" s="1"/>
  <c r="NF22" i="9" s="1"/>
  <c r="NG22" i="9" s="1"/>
  <c r="NH22" i="9" s="1"/>
  <c r="JY22" i="9"/>
  <c r="JZ22" i="9" s="1"/>
  <c r="EN22" i="9"/>
  <c r="EO22" i="9" s="1"/>
  <c r="EP22" i="9" s="1"/>
  <c r="EQ22" i="9" s="1"/>
  <c r="ER22" i="9" s="1"/>
  <c r="ES22" i="9" s="1"/>
  <c r="FW22" i="9"/>
  <c r="FX22" i="9" s="1"/>
  <c r="FY22" i="9" s="1"/>
  <c r="FZ22" i="9" s="1"/>
  <c r="GA22" i="9" s="1"/>
  <c r="GB22" i="9" s="1"/>
  <c r="QG22" i="9"/>
  <c r="JM22" i="9"/>
  <c r="JN22" i="9" s="1"/>
  <c r="JO22" i="9" s="1"/>
  <c r="JP22" i="9" s="1"/>
  <c r="JQ22" i="9" s="1"/>
  <c r="JR22" i="9" s="1"/>
  <c r="CA22" i="9"/>
  <c r="CB22" i="9" s="1"/>
  <c r="EH22" i="9"/>
  <c r="EI22" i="9" s="1"/>
  <c r="EJ22" i="9" s="1"/>
  <c r="EK22" i="9" s="1"/>
  <c r="EL22" i="9" s="1"/>
  <c r="EM22" i="9" s="1"/>
  <c r="SB22" i="9"/>
  <c r="PP22" i="9"/>
  <c r="PQ22" i="9" s="1"/>
  <c r="PR22" i="9" s="1"/>
  <c r="PS22" i="9" s="1"/>
  <c r="PT22" i="9" s="1"/>
  <c r="PU22" i="9" s="1"/>
  <c r="RK22" i="9"/>
  <c r="RL22" i="9" s="1"/>
  <c r="RM22" i="9" s="1"/>
  <c r="RN22" i="9" s="1"/>
  <c r="RO22" i="9" s="1"/>
  <c r="RP22" i="9" s="1"/>
  <c r="JG22" i="9"/>
  <c r="JH22" i="9" s="1"/>
  <c r="JI22" i="9" s="1"/>
  <c r="JJ22" i="9" s="1"/>
  <c r="JK22" i="9" s="1"/>
  <c r="JL22" i="9" s="1"/>
  <c r="TF22" i="9"/>
  <c r="TG22" i="9" s="1"/>
  <c r="TH22" i="9" s="1"/>
  <c r="TI22" i="9" s="1"/>
  <c r="GC22" i="9"/>
  <c r="GD22" i="9" s="1"/>
  <c r="GE22" i="9" s="1"/>
  <c r="GF22" i="9" s="1"/>
  <c r="GG22" i="9" s="1"/>
  <c r="GH22" i="9" s="1"/>
  <c r="DP22" i="9"/>
  <c r="FQ22" i="9"/>
  <c r="FR22" i="9" s="1"/>
  <c r="FS22" i="9" s="1"/>
  <c r="FT22" i="9" s="1"/>
  <c r="FU22" i="9" s="1"/>
  <c r="FV22" i="9" s="1"/>
  <c r="BU22" i="9"/>
  <c r="KE22" i="9"/>
  <c r="KF22" i="9" s="1"/>
  <c r="KG22" i="9" s="1"/>
  <c r="KH22" i="9" s="1"/>
  <c r="KI22" i="9" s="1"/>
  <c r="KJ22" i="9" s="1"/>
  <c r="DV22" i="9"/>
  <c r="DW22" i="9" s="1"/>
  <c r="DX22" i="9" s="1"/>
  <c r="DY22" i="9" s="1"/>
  <c r="DZ22" i="9" s="1"/>
  <c r="EA22" i="9" s="1"/>
  <c r="EB22" i="9"/>
  <c r="EC22" i="9" s="1"/>
  <c r="CY22" i="9"/>
  <c r="CZ22" i="9" s="1"/>
  <c r="DA22" i="9" s="1"/>
  <c r="DB22" i="9" s="1"/>
  <c r="DC22" i="9" s="1"/>
  <c r="DD22" i="9" s="1"/>
  <c r="QS22" i="9"/>
  <c r="QT22" i="9" s="1"/>
  <c r="QU22" i="9" s="1"/>
  <c r="QV22" i="9" s="1"/>
  <c r="QW22" i="9" s="1"/>
  <c r="QX22" i="9" s="1"/>
  <c r="QY22" i="9"/>
  <c r="QZ22" i="9" s="1"/>
  <c r="CS22" i="9"/>
  <c r="CT22" i="9" s="1"/>
  <c r="CU22" i="9" s="1"/>
  <c r="CV22" i="9" s="1"/>
  <c r="CW22" i="9" s="1"/>
  <c r="CX22" i="9" s="1"/>
  <c r="SP17" i="9"/>
  <c r="SQ17" i="9" s="1"/>
  <c r="SR17" i="9" s="1"/>
  <c r="SS17" i="9" s="1"/>
  <c r="CO17" i="9"/>
  <c r="CP17" i="9" s="1"/>
  <c r="CQ17" i="9" s="1"/>
  <c r="CR17" i="9" s="1"/>
  <c r="OT17" i="9"/>
  <c r="OU17" i="9" s="1"/>
  <c r="OV17" i="9" s="1"/>
  <c r="OW17" i="9" s="1"/>
  <c r="EV17" i="9"/>
  <c r="EW17" i="9" s="1"/>
  <c r="EX17" i="9" s="1"/>
  <c r="EY17" i="9" s="1"/>
  <c r="DX19" i="9"/>
  <c r="DY19" i="9" s="1"/>
  <c r="DZ19" i="9" s="1"/>
  <c r="EA19" i="9" s="1"/>
  <c r="SC19" i="9"/>
  <c r="TL19" i="9"/>
  <c r="TO19" i="9" s="1"/>
  <c r="HI19" i="9"/>
  <c r="DS17" i="9"/>
  <c r="DT17" i="9" s="1"/>
  <c r="FB17" i="9" s="1"/>
  <c r="HI17" i="9"/>
  <c r="BX17" i="9"/>
  <c r="SE16" i="9"/>
  <c r="SF16" i="9" s="1"/>
  <c r="DS16" i="9"/>
  <c r="DT16" i="9" s="1"/>
  <c r="FB16" i="9" s="1"/>
  <c r="HJ19" i="9"/>
  <c r="IR19" i="9" s="1"/>
  <c r="QJ19" i="9"/>
  <c r="HI16" i="9"/>
  <c r="HJ17" i="9"/>
  <c r="BY17" i="9"/>
  <c r="KY19" i="9"/>
  <c r="DS19" i="9"/>
  <c r="OO16" i="9"/>
  <c r="DE19" i="3"/>
  <c r="JL26" i="3"/>
  <c r="EZ28" i="3"/>
  <c r="BV19" i="3"/>
  <c r="BW19" i="3" s="1"/>
  <c r="DF19" i="3" s="1"/>
  <c r="DD23" i="3"/>
  <c r="LZ24" i="3"/>
  <c r="MA24" i="3" s="1"/>
  <c r="MB24" i="3" s="1"/>
  <c r="MC24" i="3" s="1"/>
  <c r="MD24" i="3" s="1"/>
  <c r="ME24" i="3" s="1"/>
  <c r="CV20" i="3"/>
  <c r="CW20" i="3" s="1"/>
  <c r="CX20" i="3" s="1"/>
  <c r="DE20" i="3"/>
  <c r="CQ22" i="3"/>
  <c r="CR22" i="3" s="1"/>
  <c r="LZ21" i="3"/>
  <c r="MA21" i="3" s="1"/>
  <c r="MB21" i="3" s="1"/>
  <c r="MC21" i="3" s="1"/>
  <c r="MD21" i="3" s="1"/>
  <c r="ME21" i="3" s="1"/>
  <c r="JW30" i="3"/>
  <c r="JX30" i="3" s="1"/>
  <c r="OT25" i="3"/>
  <c r="OU25" i="3" s="1"/>
  <c r="LF21" i="3"/>
  <c r="LG21" i="3" s="1"/>
  <c r="BW22" i="3"/>
  <c r="BX22" i="3" s="1"/>
  <c r="BY22" i="3" s="1"/>
  <c r="PL25" i="3"/>
  <c r="PM25" i="3" s="1"/>
  <c r="PN25" i="3" s="1"/>
  <c r="PO25" i="3" s="1"/>
  <c r="BW23" i="3"/>
  <c r="BX23" i="3" s="1"/>
  <c r="BY23" i="3" s="1"/>
  <c r="KX27" i="3"/>
  <c r="KY27" i="3" s="1"/>
  <c r="KZ27" i="3" s="1"/>
  <c r="LF29" i="3"/>
  <c r="LG29" i="3" s="1"/>
  <c r="CO23" i="3"/>
  <c r="CP23" i="3" s="1"/>
  <c r="JI30" i="3"/>
  <c r="BW20" i="3"/>
  <c r="SR23" i="3"/>
  <c r="SS23" i="3" s="1"/>
  <c r="PD24" i="3"/>
  <c r="PE24" i="3" s="1"/>
  <c r="PF24" i="3" s="1"/>
  <c r="PG24" i="3" s="1"/>
  <c r="PH24" i="3" s="1"/>
  <c r="PI24" i="3" s="1"/>
  <c r="JU22" i="3"/>
  <c r="JV22" i="3" s="1"/>
  <c r="GO29" i="3"/>
  <c r="GP29" i="3" s="1"/>
  <c r="GQ29" i="3" s="1"/>
  <c r="GR29" i="3" s="1"/>
  <c r="GS29" i="3" s="1"/>
  <c r="GT29" i="3" s="1"/>
  <c r="KE20" i="3"/>
  <c r="KF20" i="3" s="1"/>
  <c r="JC30" i="3"/>
  <c r="JD30" i="3" s="1"/>
  <c r="JE30" i="3" s="1"/>
  <c r="JF30" i="3" s="1"/>
  <c r="MW27" i="3"/>
  <c r="MX27" i="3" s="1"/>
  <c r="MY27" i="3" s="1"/>
  <c r="MZ27" i="3" s="1"/>
  <c r="NA27" i="3" s="1"/>
  <c r="NB27" i="3" s="1"/>
  <c r="EV27" i="3"/>
  <c r="EW27" i="3" s="1"/>
  <c r="EX27" i="3" s="1"/>
  <c r="EY27" i="3" s="1"/>
  <c r="QG30" i="3"/>
  <c r="QH30" i="3" s="1"/>
  <c r="LF20" i="3"/>
  <c r="LG20" i="3" s="1"/>
  <c r="PP28" i="3"/>
  <c r="PQ28" i="3" s="1"/>
  <c r="PR28" i="3" s="1"/>
  <c r="PS28" i="3" s="1"/>
  <c r="CO25" i="3"/>
  <c r="CP25" i="3" s="1"/>
  <c r="HT26" i="3"/>
  <c r="HU26" i="3" s="1"/>
  <c r="HV26" i="3" s="1"/>
  <c r="HW26" i="3" s="1"/>
  <c r="EB25" i="3"/>
  <c r="EC25" i="3" s="1"/>
  <c r="ED25" i="3" s="1"/>
  <c r="EE25" i="3" s="1"/>
  <c r="EF25" i="3" s="1"/>
  <c r="EG25" i="3" s="1"/>
  <c r="OT23" i="3"/>
  <c r="OU23" i="3" s="1"/>
  <c r="SB21" i="3"/>
  <c r="SC21" i="3" s="1"/>
  <c r="TB23" i="3"/>
  <c r="TC23" i="3" s="1"/>
  <c r="TD23" i="3" s="1"/>
  <c r="TE23" i="3" s="1"/>
  <c r="ET26" i="3"/>
  <c r="EU26" i="3" s="1"/>
  <c r="EV26" i="3" s="1"/>
  <c r="EW26" i="3" s="1"/>
  <c r="EX26" i="3" s="1"/>
  <c r="EY26" i="3" s="1"/>
  <c r="GI22" i="3"/>
  <c r="GJ22" i="3" s="1"/>
  <c r="GK22" i="3" s="1"/>
  <c r="GL22" i="3" s="1"/>
  <c r="GM22" i="3" s="1"/>
  <c r="GN22" i="3" s="1"/>
  <c r="JO22" i="3"/>
  <c r="JP22" i="3" s="1"/>
  <c r="JQ22" i="3" s="1"/>
  <c r="JR22" i="3" s="1"/>
  <c r="ET21" i="3"/>
  <c r="EU21" i="3" s="1"/>
  <c r="EV21" i="3" s="1"/>
  <c r="EW21" i="3" s="1"/>
  <c r="EX21" i="3" s="1"/>
  <c r="EY21" i="3" s="1"/>
  <c r="QO23" i="3"/>
  <c r="QP23" i="3" s="1"/>
  <c r="QQ23" i="3" s="1"/>
  <c r="QR23" i="3" s="1"/>
  <c r="MQ27" i="3"/>
  <c r="PL20" i="3"/>
  <c r="PM20" i="3" s="1"/>
  <c r="PN20" i="3" s="1"/>
  <c r="PO20" i="3" s="1"/>
  <c r="RK30" i="3"/>
  <c r="RL30" i="3" s="1"/>
  <c r="RM30" i="3" s="1"/>
  <c r="RN30" i="3" s="1"/>
  <c r="RO30" i="3" s="1"/>
  <c r="RP30" i="3" s="1"/>
  <c r="GA27" i="3"/>
  <c r="GB27" i="3" s="1"/>
  <c r="SR27" i="3"/>
  <c r="SS27" i="3" s="1"/>
  <c r="KA24" i="3"/>
  <c r="KB24" i="3" s="1"/>
  <c r="KC24" i="3" s="1"/>
  <c r="KD24" i="3" s="1"/>
  <c r="CU25" i="3"/>
  <c r="CV25" i="3" s="1"/>
  <c r="PP30" i="3"/>
  <c r="PQ30" i="3" s="1"/>
  <c r="CQ30" i="3"/>
  <c r="CR30" i="3" s="1"/>
  <c r="ID26" i="3"/>
  <c r="IE26" i="3" s="1"/>
  <c r="EJ25" i="3"/>
  <c r="EK25" i="3" s="1"/>
  <c r="CS27" i="3"/>
  <c r="CT27" i="3" s="1"/>
  <c r="CU27" i="3" s="1"/>
  <c r="CV27" i="3" s="1"/>
  <c r="CW27" i="3" s="1"/>
  <c r="CX27" i="3" s="1"/>
  <c r="QG21" i="3"/>
  <c r="GC30" i="3"/>
  <c r="GD30" i="3" s="1"/>
  <c r="NO25" i="3"/>
  <c r="NP25" i="3" s="1"/>
  <c r="MQ21" i="3"/>
  <c r="MR21" i="3" s="1"/>
  <c r="HF22" i="3"/>
  <c r="HG22" i="3" s="1"/>
  <c r="RK29" i="3"/>
  <c r="RL29" i="3" s="1"/>
  <c r="OL23" i="3"/>
  <c r="OM23" i="3" s="1"/>
  <c r="PJ21" i="3"/>
  <c r="PK21" i="3" s="1"/>
  <c r="PL21" i="3" s="1"/>
  <c r="PM21" i="3" s="1"/>
  <c r="SB24" i="3"/>
  <c r="LD30" i="3"/>
  <c r="LE30" i="3" s="1"/>
  <c r="TB20" i="3"/>
  <c r="TC20" i="3" s="1"/>
  <c r="TD20" i="3" s="1"/>
  <c r="TE20" i="3" s="1"/>
  <c r="OR26" i="3"/>
  <c r="OS26" i="3" s="1"/>
  <c r="OT26" i="3" s="1"/>
  <c r="OU26" i="3" s="1"/>
  <c r="OV26" i="3" s="1"/>
  <c r="OW26" i="3" s="1"/>
  <c r="CM24" i="3"/>
  <c r="CN24" i="3" s="1"/>
  <c r="OX27" i="3"/>
  <c r="OY27" i="3" s="1"/>
  <c r="OZ27" i="3" s="1"/>
  <c r="PA27" i="3" s="1"/>
  <c r="HX24" i="3"/>
  <c r="HY24" i="3" s="1"/>
  <c r="HZ24" i="3" s="1"/>
  <c r="IA24" i="3" s="1"/>
  <c r="IB24" i="3" s="1"/>
  <c r="IC24" i="3" s="1"/>
  <c r="LN25" i="3"/>
  <c r="LO25" i="3" s="1"/>
  <c r="QM20" i="3"/>
  <c r="QN20" i="3" s="1"/>
  <c r="JA21" i="3"/>
  <c r="JB21" i="3" s="1"/>
  <c r="KE29" i="3"/>
  <c r="KF29" i="3" s="1"/>
  <c r="KG29" i="3" s="1"/>
  <c r="KH29" i="3" s="1"/>
  <c r="KI29" i="3" s="1"/>
  <c r="KJ29" i="3" s="1"/>
  <c r="RC26" i="3"/>
  <c r="RD26" i="3" s="1"/>
  <c r="QS25" i="3"/>
  <c r="QT25" i="3" s="1"/>
  <c r="QU25" i="3" s="1"/>
  <c r="QV25" i="3" s="1"/>
  <c r="QW25" i="3" s="1"/>
  <c r="QX25" i="3" s="1"/>
  <c r="FK25" i="3"/>
  <c r="FL25" i="3" s="1"/>
  <c r="GO21" i="3"/>
  <c r="GP21" i="3" s="1"/>
  <c r="GI26" i="3"/>
  <c r="GJ26" i="3" s="1"/>
  <c r="GK26" i="3" s="1"/>
  <c r="GL26" i="3" s="1"/>
  <c r="GM26" i="3" s="1"/>
  <c r="GN26" i="3" s="1"/>
  <c r="NU30" i="3"/>
  <c r="NV30" i="3" s="1"/>
  <c r="NW30" i="3" s="1"/>
  <c r="NX30" i="3" s="1"/>
  <c r="NY30" i="3" s="1"/>
  <c r="NZ30" i="3" s="1"/>
  <c r="MQ20" i="3"/>
  <c r="CM28" i="3"/>
  <c r="CN28" i="3" s="1"/>
  <c r="LT23" i="3"/>
  <c r="LU23" i="3" s="1"/>
  <c r="LV23" i="3" s="1"/>
  <c r="LW23" i="3" s="1"/>
  <c r="LX23" i="3" s="1"/>
  <c r="LY23" i="3" s="1"/>
  <c r="IB30" i="3"/>
  <c r="IC30" i="3" s="1"/>
  <c r="SB30" i="3"/>
  <c r="SC30" i="3" s="1"/>
  <c r="JA23" i="3"/>
  <c r="JB23" i="3" s="1"/>
  <c r="RE22" i="3"/>
  <c r="RF22" i="3" s="1"/>
  <c r="RG22" i="3" s="1"/>
  <c r="RH22" i="3" s="1"/>
  <c r="RI22" i="3" s="1"/>
  <c r="RJ22" i="3" s="1"/>
  <c r="ED29" i="3"/>
  <c r="EE29" i="3" s="1"/>
  <c r="EF29" i="3" s="1"/>
  <c r="EG29" i="3" s="1"/>
  <c r="JY27" i="3"/>
  <c r="JZ27" i="3" s="1"/>
  <c r="MQ28" i="3"/>
  <c r="MR28" i="3" s="1"/>
  <c r="DP30" i="3"/>
  <c r="DQ30" i="3" s="1"/>
  <c r="PP22" i="3"/>
  <c r="PQ22" i="3" s="1"/>
  <c r="PR22" i="3" s="1"/>
  <c r="PS22" i="3" s="1"/>
  <c r="PT22" i="3" s="1"/>
  <c r="PU22" i="3" s="1"/>
  <c r="MQ24" i="3"/>
  <c r="MR24" i="3" s="1"/>
  <c r="NI29" i="3"/>
  <c r="NJ29" i="3" s="1"/>
  <c r="NK29" i="3" s="1"/>
  <c r="NL29" i="3" s="1"/>
  <c r="NM29" i="3" s="1"/>
  <c r="NN29" i="3" s="1"/>
  <c r="BU29" i="3"/>
  <c r="BV29" i="3" s="1"/>
  <c r="MW26" i="3"/>
  <c r="MX26" i="3" s="1"/>
  <c r="HF27" i="3"/>
  <c r="HG27" i="3" s="1"/>
  <c r="RG24" i="3"/>
  <c r="RH24" i="3" s="1"/>
  <c r="RI24" i="3" s="1"/>
  <c r="RJ24" i="3" s="1"/>
  <c r="JG28" i="3"/>
  <c r="JH28" i="3" s="1"/>
  <c r="LT22" i="3"/>
  <c r="LU22" i="3" s="1"/>
  <c r="TF25" i="3"/>
  <c r="TG25" i="3" s="1"/>
  <c r="TH25" i="3" s="1"/>
  <c r="TI25" i="3" s="1"/>
  <c r="TJ25" i="3" s="1"/>
  <c r="TK25" i="3" s="1"/>
  <c r="IJ21" i="3"/>
  <c r="IK21" i="3" s="1"/>
  <c r="IL21" i="3" s="1"/>
  <c r="IM21" i="3" s="1"/>
  <c r="IN21" i="3" s="1"/>
  <c r="IO21" i="3" s="1"/>
  <c r="EF23" i="3"/>
  <c r="EG23" i="3" s="1"/>
  <c r="IF20" i="3"/>
  <c r="IG20" i="3" s="1"/>
  <c r="IH20" i="3" s="1"/>
  <c r="II20" i="3" s="1"/>
  <c r="DP22" i="3"/>
  <c r="DQ22" i="3" s="1"/>
  <c r="DR22" i="3" s="1"/>
  <c r="DS22" i="3" s="1"/>
  <c r="DP26" i="3"/>
  <c r="DQ26" i="3" s="1"/>
  <c r="PD30" i="3"/>
  <c r="PE30" i="3" s="1"/>
  <c r="PF30" i="3" s="1"/>
  <c r="PG30" i="3" s="1"/>
  <c r="SH21" i="3"/>
  <c r="SI21" i="3" s="1"/>
  <c r="SJ21" i="3" s="1"/>
  <c r="SK21" i="3" s="1"/>
  <c r="SL21" i="3" s="1"/>
  <c r="SM21" i="3" s="1"/>
  <c r="GO22" i="3"/>
  <c r="GP22" i="3" s="1"/>
  <c r="GQ22" i="3" s="1"/>
  <c r="GR22" i="3" s="1"/>
  <c r="GS22" i="3" s="1"/>
  <c r="GT22" i="3" s="1"/>
  <c r="KE22" i="3"/>
  <c r="KF22" i="3" s="1"/>
  <c r="DV21" i="3"/>
  <c r="DW21" i="3" s="1"/>
  <c r="QS23" i="3"/>
  <c r="QT23" i="3" s="1"/>
  <c r="NW27" i="3"/>
  <c r="NX27" i="3" s="1"/>
  <c r="NY27" i="3" s="1"/>
  <c r="NZ27" i="3" s="1"/>
  <c r="PP20" i="3"/>
  <c r="PQ20" i="3" s="1"/>
  <c r="PR20" i="3" s="1"/>
  <c r="PS20" i="3" s="1"/>
  <c r="GK28" i="3"/>
  <c r="GL28" i="3" s="1"/>
  <c r="DE23" i="3"/>
  <c r="FK27" i="3"/>
  <c r="FL27" i="3" s="1"/>
  <c r="SZ27" i="3"/>
  <c r="TA27" i="3" s="1"/>
  <c r="LN20" i="3"/>
  <c r="LO20" i="3" s="1"/>
  <c r="LP20" i="3" s="1"/>
  <c r="LQ20" i="3" s="1"/>
  <c r="LR20" i="3" s="1"/>
  <c r="LS20" i="3" s="1"/>
  <c r="KE24" i="3"/>
  <c r="KF24" i="3" s="1"/>
  <c r="KG24" i="3" s="1"/>
  <c r="KH24" i="3" s="1"/>
  <c r="BU25" i="3"/>
  <c r="BV25" i="3" s="1"/>
  <c r="CS30" i="3"/>
  <c r="CT30" i="3" s="1"/>
  <c r="CU30" i="3" s="1"/>
  <c r="CV30" i="3" s="1"/>
  <c r="CW30" i="3" s="1"/>
  <c r="CX30" i="3" s="1"/>
  <c r="IJ26" i="3"/>
  <c r="IK26" i="3" s="1"/>
  <c r="IL26" i="3" s="1"/>
  <c r="IM26" i="3" s="1"/>
  <c r="IN26" i="3" s="1"/>
  <c r="IO26" i="3" s="1"/>
  <c r="LX21" i="3"/>
  <c r="LY21" i="3" s="1"/>
  <c r="ER25" i="3"/>
  <c r="ES25" i="3" s="1"/>
  <c r="CM27" i="3"/>
  <c r="CN27" i="3" s="1"/>
  <c r="QS21" i="3"/>
  <c r="QT21" i="3" s="1"/>
  <c r="QU21" i="3" s="1"/>
  <c r="QV21" i="3" s="1"/>
  <c r="QW21" i="3" s="1"/>
  <c r="QX21" i="3" s="1"/>
  <c r="FK30" i="3"/>
  <c r="FL30" i="3" s="1"/>
  <c r="MW25" i="3"/>
  <c r="MX25" i="3" s="1"/>
  <c r="NC21" i="3"/>
  <c r="ND21" i="3" s="1"/>
  <c r="NE21" i="3" s="1"/>
  <c r="NF21" i="3" s="1"/>
  <c r="NG21" i="3" s="1"/>
  <c r="NH21" i="3" s="1"/>
  <c r="HT22" i="3"/>
  <c r="HU22" i="3" s="1"/>
  <c r="HV22" i="3" s="1"/>
  <c r="HW22" i="3" s="1"/>
  <c r="QO29" i="3"/>
  <c r="QP29" i="3" s="1"/>
  <c r="CI22" i="3"/>
  <c r="CJ22" i="3" s="1"/>
  <c r="CK22" i="3" s="1"/>
  <c r="CL22" i="3" s="1"/>
  <c r="MF27" i="3"/>
  <c r="QM28" i="3"/>
  <c r="QN28" i="3" s="1"/>
  <c r="QO28" i="3" s="1"/>
  <c r="QP28" i="3" s="1"/>
  <c r="PP23" i="3"/>
  <c r="PQ23" i="3" s="1"/>
  <c r="PR23" i="3" s="1"/>
  <c r="PS23" i="3" s="1"/>
  <c r="PT23" i="3" s="1"/>
  <c r="PU23" i="3" s="1"/>
  <c r="OR21" i="3"/>
  <c r="OS21" i="3" s="1"/>
  <c r="OT21" i="3" s="1"/>
  <c r="OU21" i="3" s="1"/>
  <c r="OV21" i="3" s="1"/>
  <c r="OW21" i="3" s="1"/>
  <c r="SL24" i="3"/>
  <c r="SM24" i="3" s="1"/>
  <c r="SB20" i="3"/>
  <c r="SC20" i="3" s="1"/>
  <c r="ON26" i="3"/>
  <c r="OO26" i="3" s="1"/>
  <c r="BU24" i="3"/>
  <c r="BV24" i="3" s="1"/>
  <c r="PJ27" i="3"/>
  <c r="PK27" i="3" s="1"/>
  <c r="IF24" i="3"/>
  <c r="IG24" i="3" s="1"/>
  <c r="IH24" i="3" s="1"/>
  <c r="II24" i="3" s="1"/>
  <c r="LX25" i="3"/>
  <c r="LY25" i="3" s="1"/>
  <c r="RK20" i="3"/>
  <c r="RL20" i="3" s="1"/>
  <c r="JM29" i="3"/>
  <c r="JN29" i="3" s="1"/>
  <c r="JO29" i="3" s="1"/>
  <c r="JP29" i="3" s="1"/>
  <c r="JQ29" i="3" s="1"/>
  <c r="JR29" i="3" s="1"/>
  <c r="RA25" i="3"/>
  <c r="RB25" i="3" s="1"/>
  <c r="FQ25" i="3"/>
  <c r="FR25" i="3" s="1"/>
  <c r="GI21" i="3"/>
  <c r="GJ21" i="3" s="1"/>
  <c r="GO26" i="3"/>
  <c r="GP26" i="3" s="1"/>
  <c r="GQ26" i="3" s="1"/>
  <c r="GR26" i="3" s="1"/>
  <c r="GS26" i="3" s="1"/>
  <c r="GT26" i="3" s="1"/>
  <c r="MW20" i="3"/>
  <c r="MX20" i="3" s="1"/>
  <c r="CY28" i="3"/>
  <c r="CZ28" i="3" s="1"/>
  <c r="DA28" i="3" s="1"/>
  <c r="DB28" i="3" s="1"/>
  <c r="LZ23" i="3"/>
  <c r="MA23" i="3" s="1"/>
  <c r="MB23" i="3" s="1"/>
  <c r="MC23" i="3" s="1"/>
  <c r="MD23" i="3" s="1"/>
  <c r="ME23" i="3" s="1"/>
  <c r="HR30" i="3"/>
  <c r="HS30" i="3" s="1"/>
  <c r="HT30" i="3" s="1"/>
  <c r="HU30" i="3" s="1"/>
  <c r="HV30" i="3" s="1"/>
  <c r="HW30" i="3" s="1"/>
  <c r="SP30" i="3"/>
  <c r="SQ30" i="3" s="1"/>
  <c r="SR30" i="3" s="1"/>
  <c r="SS30" i="3" s="1"/>
  <c r="JI23" i="3"/>
  <c r="JJ23" i="3" s="1"/>
  <c r="JK23" i="3" s="1"/>
  <c r="JL23" i="3" s="1"/>
  <c r="HZ25" i="3"/>
  <c r="IA25" i="3" s="1"/>
  <c r="IB25" i="3" s="1"/>
  <c r="IC25" i="3" s="1"/>
  <c r="QU22" i="3"/>
  <c r="QV22" i="3" s="1"/>
  <c r="DV29" i="3"/>
  <c r="DW29" i="3" s="1"/>
  <c r="DX29" i="3" s="1"/>
  <c r="DY29" i="3" s="1"/>
  <c r="DZ29" i="3" s="1"/>
  <c r="EA29" i="3" s="1"/>
  <c r="KG27" i="3"/>
  <c r="KH27" i="3" s="1"/>
  <c r="KI27" i="3" s="1"/>
  <c r="KJ27" i="3" s="1"/>
  <c r="MW28" i="3"/>
  <c r="MX28" i="3" s="1"/>
  <c r="EH30" i="3"/>
  <c r="EI30" i="3" s="1"/>
  <c r="PH22" i="3"/>
  <c r="PI22" i="3" s="1"/>
  <c r="MW24" i="3"/>
  <c r="MX24" i="3" s="1"/>
  <c r="NS29" i="3"/>
  <c r="NT29" i="3" s="1"/>
  <c r="NI26" i="3"/>
  <c r="NJ26" i="3" s="1"/>
  <c r="NK26" i="3" s="1"/>
  <c r="NL26" i="3" s="1"/>
  <c r="RK24" i="3"/>
  <c r="RL24" i="3" s="1"/>
  <c r="LZ22" i="3"/>
  <c r="MA22" i="3" s="1"/>
  <c r="MB22" i="3" s="1"/>
  <c r="MC22" i="3" s="1"/>
  <c r="MD22" i="3" s="1"/>
  <c r="ME22" i="3" s="1"/>
  <c r="SN25" i="3"/>
  <c r="SO25" i="3" s="1"/>
  <c r="HF21" i="3"/>
  <c r="HG21" i="3" s="1"/>
  <c r="IN20" i="3"/>
  <c r="IO20" i="3" s="1"/>
  <c r="TF21" i="3"/>
  <c r="TG21" i="3" s="1"/>
  <c r="TH21" i="3" s="1"/>
  <c r="TI21" i="3" s="1"/>
  <c r="TJ21" i="3" s="1"/>
  <c r="TK21" i="3" s="1"/>
  <c r="EH22" i="3"/>
  <c r="EI22" i="3" s="1"/>
  <c r="EJ22" i="3" s="1"/>
  <c r="EK22" i="3" s="1"/>
  <c r="ER21" i="3"/>
  <c r="ES21" i="3" s="1"/>
  <c r="GA28" i="3"/>
  <c r="GB28" i="3" s="1"/>
  <c r="CG27" i="3"/>
  <c r="CH27" i="3" s="1"/>
  <c r="DV22" i="3"/>
  <c r="DW22" i="3" s="1"/>
  <c r="SV21" i="3"/>
  <c r="SW21" i="3" s="1"/>
  <c r="SX21" i="3" s="1"/>
  <c r="SY21" i="3" s="1"/>
  <c r="TH23" i="3"/>
  <c r="TI23" i="3" s="1"/>
  <c r="TJ23" i="3" s="1"/>
  <c r="TK23" i="3" s="1"/>
  <c r="PP24" i="3"/>
  <c r="PQ24" i="3" s="1"/>
  <c r="FK22" i="3"/>
  <c r="FL22" i="3" s="1"/>
  <c r="JA22" i="3"/>
  <c r="JB22" i="3" s="1"/>
  <c r="GE29" i="3"/>
  <c r="GF29" i="3" s="1"/>
  <c r="GG29" i="3" s="1"/>
  <c r="GH29" i="3" s="1"/>
  <c r="JA20" i="3"/>
  <c r="JB20" i="3" s="1"/>
  <c r="JC20" i="3" s="1"/>
  <c r="QY23" i="3"/>
  <c r="QZ23" i="3" s="1"/>
  <c r="CB20" i="3"/>
  <c r="DP27" i="3"/>
  <c r="OL20" i="3"/>
  <c r="OM20" i="3" s="1"/>
  <c r="GO28" i="3"/>
  <c r="GP28" i="3" s="1"/>
  <c r="GQ28" i="3" s="1"/>
  <c r="GR28" i="3" s="1"/>
  <c r="KW24" i="3"/>
  <c r="FS27" i="3"/>
  <c r="FT27" i="3" s="1"/>
  <c r="FU27" i="3" s="1"/>
  <c r="FV27" i="3" s="1"/>
  <c r="SJ27" i="3"/>
  <c r="SK27" i="3" s="1"/>
  <c r="SL27" i="3" s="1"/>
  <c r="SM27" i="3" s="1"/>
  <c r="JA24" i="3"/>
  <c r="CY25" i="3"/>
  <c r="CZ25" i="3" s="1"/>
  <c r="DA25" i="3" s="1"/>
  <c r="DB25" i="3" s="1"/>
  <c r="DC25" i="3" s="1"/>
  <c r="DD25" i="3" s="1"/>
  <c r="HG26" i="3"/>
  <c r="HH26" i="3" s="1"/>
  <c r="HI26" i="3" s="1"/>
  <c r="ET25" i="3"/>
  <c r="EU25" i="3" s="1"/>
  <c r="EV25" i="3" s="1"/>
  <c r="EW25" i="3" s="1"/>
  <c r="EX25" i="3" s="1"/>
  <c r="EY25" i="3" s="1"/>
  <c r="SB28" i="3"/>
  <c r="SC28" i="3" s="1"/>
  <c r="QY21" i="3"/>
  <c r="QZ21" i="3" s="1"/>
  <c r="GO30" i="3"/>
  <c r="GP30" i="3" s="1"/>
  <c r="GQ30" i="3" s="1"/>
  <c r="GR30" i="3" s="1"/>
  <c r="GS30" i="3" s="1"/>
  <c r="GT30" i="3" s="1"/>
  <c r="JA25" i="3"/>
  <c r="JB25" i="3" s="1"/>
  <c r="NI21" i="3"/>
  <c r="ID22" i="3"/>
  <c r="IE22" i="3" s="1"/>
  <c r="IF22" i="3" s="1"/>
  <c r="IG22" i="3" s="1"/>
  <c r="IH22" i="3" s="1"/>
  <c r="II22" i="3" s="1"/>
  <c r="JW26" i="3"/>
  <c r="JX26" i="3" s="1"/>
  <c r="QH27" i="3"/>
  <c r="RQ27" i="3"/>
  <c r="QG28" i="3"/>
  <c r="QH28" i="3" s="1"/>
  <c r="OX23" i="3"/>
  <c r="OY23" i="3" s="1"/>
  <c r="OZ23" i="3" s="1"/>
  <c r="PA23" i="3" s="1"/>
  <c r="ST24" i="3"/>
  <c r="SU24" i="3" s="1"/>
  <c r="LZ30" i="3"/>
  <c r="MA30" i="3" s="1"/>
  <c r="MB30" i="3" s="1"/>
  <c r="MC30" i="3" s="1"/>
  <c r="OZ26" i="3"/>
  <c r="PA26" i="3" s="1"/>
  <c r="PB26" i="3" s="1"/>
  <c r="PC26" i="3" s="1"/>
  <c r="CU24" i="3"/>
  <c r="CV24" i="3" s="1"/>
  <c r="NC23" i="3"/>
  <c r="ND23" i="3" s="1"/>
  <c r="HF24" i="3"/>
  <c r="HG24" i="3" s="1"/>
  <c r="LZ25" i="3"/>
  <c r="MA25" i="3" s="1"/>
  <c r="MB25" i="3" s="1"/>
  <c r="MC25" i="3" s="1"/>
  <c r="MD25" i="3" s="1"/>
  <c r="ME25" i="3" s="1"/>
  <c r="HP28" i="3"/>
  <c r="HQ28" i="3" s="1"/>
  <c r="JS21" i="3"/>
  <c r="JT21" i="3" s="1"/>
  <c r="EP24" i="3"/>
  <c r="EQ24" i="3" s="1"/>
  <c r="QS26" i="3"/>
  <c r="QT26" i="3" s="1"/>
  <c r="RI25" i="3"/>
  <c r="RJ25" i="3" s="1"/>
  <c r="SH29" i="3"/>
  <c r="SI29" i="3" s="1"/>
  <c r="MF29" i="3"/>
  <c r="FK21" i="3"/>
  <c r="FL21" i="3" s="1"/>
  <c r="FK26" i="3"/>
  <c r="FL26" i="3" s="1"/>
  <c r="DQ28" i="3"/>
  <c r="CS28" i="3"/>
  <c r="CT28" i="3" s="1"/>
  <c r="SP22" i="3"/>
  <c r="SQ22" i="3" s="1"/>
  <c r="SR22" i="3" s="1"/>
  <c r="SS22" i="3" s="1"/>
  <c r="HL30" i="3"/>
  <c r="HM30" i="3" s="1"/>
  <c r="TF30" i="3"/>
  <c r="TG30" i="3" s="1"/>
  <c r="TH30" i="3" s="1"/>
  <c r="TI30" i="3" s="1"/>
  <c r="TJ30" i="3" s="1"/>
  <c r="TK30" i="3" s="1"/>
  <c r="MW22" i="3"/>
  <c r="IH25" i="3"/>
  <c r="II25" i="3" s="1"/>
  <c r="RK22" i="3"/>
  <c r="RL22" i="3" s="1"/>
  <c r="RM22" i="3" s="1"/>
  <c r="RN22" i="3" s="1"/>
  <c r="RO22" i="3" s="1"/>
  <c r="RP22" i="3" s="1"/>
  <c r="SJ26" i="3"/>
  <c r="SK26" i="3" s="1"/>
  <c r="SL26" i="3" s="1"/>
  <c r="SM26" i="3" s="1"/>
  <c r="FL24" i="3"/>
  <c r="ET30" i="3"/>
  <c r="EU30" i="3" s="1"/>
  <c r="FS23" i="3"/>
  <c r="FT23" i="3" s="1"/>
  <c r="FU23" i="3" s="1"/>
  <c r="FV23" i="3" s="1"/>
  <c r="BU26" i="3"/>
  <c r="BV26" i="3" s="1"/>
  <c r="MT26" i="3"/>
  <c r="ID27" i="3"/>
  <c r="IE27" i="3" s="1"/>
  <c r="IF27" i="3" s="1"/>
  <c r="IG27" i="3" s="1"/>
  <c r="IH27" i="3" s="1"/>
  <c r="II27" i="3" s="1"/>
  <c r="ID23" i="3"/>
  <c r="IE23" i="3" s="1"/>
  <c r="IF23" i="3" s="1"/>
  <c r="IG23" i="3" s="1"/>
  <c r="IH23" i="3" s="1"/>
  <c r="II23" i="3" s="1"/>
  <c r="JS28" i="3"/>
  <c r="JT28" i="3" s="1"/>
  <c r="JU28" i="3" s="1"/>
  <c r="JV28" i="3" s="1"/>
  <c r="JW28" i="3" s="1"/>
  <c r="JX28" i="3" s="1"/>
  <c r="KW22" i="3"/>
  <c r="LD26" i="3"/>
  <c r="LE26" i="3" s="1"/>
  <c r="LF26" i="3" s="1"/>
  <c r="LG26" i="3" s="1"/>
  <c r="EN23" i="3"/>
  <c r="EO23" i="3" s="1"/>
  <c r="EP23" i="3" s="1"/>
  <c r="EQ23" i="3" s="1"/>
  <c r="ER23" i="3" s="1"/>
  <c r="ES23" i="3" s="1"/>
  <c r="GO20" i="3"/>
  <c r="GP20" i="3" s="1"/>
  <c r="GQ20" i="3" s="1"/>
  <c r="GR20" i="3" s="1"/>
  <c r="FW29" i="3"/>
  <c r="FX29" i="3" s="1"/>
  <c r="FY29" i="3" s="1"/>
  <c r="FZ29" i="3" s="1"/>
  <c r="JG20" i="3"/>
  <c r="JH20" i="3" s="1"/>
  <c r="JI20" i="3" s="1"/>
  <c r="JJ20" i="3" s="1"/>
  <c r="RM23" i="3"/>
  <c r="RN23" i="3" s="1"/>
  <c r="RO23" i="3" s="1"/>
  <c r="RP23" i="3" s="1"/>
  <c r="OV20" i="3"/>
  <c r="OW20" i="3" s="1"/>
  <c r="FK28" i="3"/>
  <c r="FL28" i="3" s="1"/>
  <c r="GI27" i="3"/>
  <c r="GJ27" i="3" s="1"/>
  <c r="OM28" i="3"/>
  <c r="JK24" i="3"/>
  <c r="JL24" i="3" s="1"/>
  <c r="BU30" i="3"/>
  <c r="BV30" i="3" s="1"/>
  <c r="HX26" i="3"/>
  <c r="HY26" i="3" s="1"/>
  <c r="HZ26" i="3" s="1"/>
  <c r="IA26" i="3" s="1"/>
  <c r="DX25" i="3"/>
  <c r="DY25" i="3" s="1"/>
  <c r="RK21" i="3"/>
  <c r="RL21" i="3" s="1"/>
  <c r="GM30" i="3"/>
  <c r="GN30" i="3" s="1"/>
  <c r="NO21" i="3"/>
  <c r="NP21" i="3" s="1"/>
  <c r="NQ21" i="3" s="1"/>
  <c r="NR21" i="3" s="1"/>
  <c r="IB22" i="3"/>
  <c r="IC22" i="3" s="1"/>
  <c r="QW27" i="3"/>
  <c r="QX27" i="3" s="1"/>
  <c r="QS28" i="3"/>
  <c r="QT28" i="3" s="1"/>
  <c r="QU28" i="3" s="1"/>
  <c r="QV28" i="3" s="1"/>
  <c r="QW28" i="3" s="1"/>
  <c r="QX28" i="3" s="1"/>
  <c r="PJ23" i="3"/>
  <c r="PK23" i="3" s="1"/>
  <c r="PL23" i="3" s="1"/>
  <c r="PM23" i="3" s="1"/>
  <c r="PN23" i="3" s="1"/>
  <c r="PO23" i="3" s="1"/>
  <c r="TB24" i="3"/>
  <c r="TC24" i="3" s="1"/>
  <c r="OL29" i="3"/>
  <c r="OM29" i="3" s="1"/>
  <c r="PJ26" i="3"/>
  <c r="PK26" i="3" s="1"/>
  <c r="CY24" i="3"/>
  <c r="CZ24" i="3" s="1"/>
  <c r="NO23" i="3"/>
  <c r="NP23" i="3" s="1"/>
  <c r="NQ23" i="3" s="1"/>
  <c r="NR23" i="3" s="1"/>
  <c r="NS23" i="3" s="1"/>
  <c r="NT23" i="3" s="1"/>
  <c r="HL24" i="3"/>
  <c r="HM24" i="3" s="1"/>
  <c r="HR28" i="3"/>
  <c r="HS28" i="3" s="1"/>
  <c r="JY21" i="3"/>
  <c r="JZ21" i="3" s="1"/>
  <c r="ET24" i="3"/>
  <c r="EU24" i="3" s="1"/>
  <c r="HZ29" i="3"/>
  <c r="IA29" i="3" s="1"/>
  <c r="QH26" i="3"/>
  <c r="QM25" i="3"/>
  <c r="QN25" i="3" s="1"/>
  <c r="QO25" i="3" s="1"/>
  <c r="QP25" i="3" s="1"/>
  <c r="QQ25" i="3" s="1"/>
  <c r="QR25" i="3" s="1"/>
  <c r="TD29" i="3"/>
  <c r="TE29" i="3" s="1"/>
  <c r="KX29" i="3"/>
  <c r="KY29" i="3" s="1"/>
  <c r="FW21" i="3"/>
  <c r="FX21" i="3" s="1"/>
  <c r="FY21" i="3" s="1"/>
  <c r="FZ21" i="3" s="1"/>
  <c r="GA21" i="3" s="1"/>
  <c r="GB21" i="3" s="1"/>
  <c r="GE26" i="3"/>
  <c r="GF26" i="3" s="1"/>
  <c r="GG26" i="3" s="1"/>
  <c r="GH26" i="3" s="1"/>
  <c r="EH20" i="3"/>
  <c r="EI20" i="3" s="1"/>
  <c r="EJ20" i="3" s="1"/>
  <c r="EK20" i="3" s="1"/>
  <c r="EL20" i="3" s="1"/>
  <c r="EM20" i="3" s="1"/>
  <c r="BU28" i="3"/>
  <c r="BV28" i="3" s="1"/>
  <c r="BW28" i="3" s="1"/>
  <c r="TF22" i="3"/>
  <c r="TG22" i="3" s="1"/>
  <c r="TH22" i="3" s="1"/>
  <c r="TI22" i="3" s="1"/>
  <c r="TJ22" i="3" s="1"/>
  <c r="TK22" i="3" s="1"/>
  <c r="IJ30" i="3"/>
  <c r="IK30" i="3" s="1"/>
  <c r="IL30" i="3" s="1"/>
  <c r="IM30" i="3" s="1"/>
  <c r="IN30" i="3" s="1"/>
  <c r="IO30" i="3" s="1"/>
  <c r="SZ30" i="3"/>
  <c r="TA30" i="3" s="1"/>
  <c r="TB30" i="3" s="1"/>
  <c r="TC30" i="3" s="1"/>
  <c r="TD30" i="3" s="1"/>
  <c r="TE30" i="3" s="1"/>
  <c r="NM22" i="3"/>
  <c r="NN22" i="3" s="1"/>
  <c r="IJ25" i="3"/>
  <c r="IK25" i="3" s="1"/>
  <c r="IL25" i="3" s="1"/>
  <c r="IM25" i="3" s="1"/>
  <c r="IN25" i="3" s="1"/>
  <c r="IO25" i="3" s="1"/>
  <c r="RC22" i="3"/>
  <c r="RD22" i="3" s="1"/>
  <c r="SP26" i="3"/>
  <c r="SQ26" i="3" s="1"/>
  <c r="EV28" i="3"/>
  <c r="EW28" i="3" s="1"/>
  <c r="FU24" i="3"/>
  <c r="FV24" i="3" s="1"/>
  <c r="EN30" i="3"/>
  <c r="EO30" i="3" s="1"/>
  <c r="EP30" i="3" s="1"/>
  <c r="EQ30" i="3" s="1"/>
  <c r="ER30" i="3" s="1"/>
  <c r="ES30" i="3" s="1"/>
  <c r="GA23" i="3"/>
  <c r="GB23" i="3" s="1"/>
  <c r="MW29" i="3"/>
  <c r="MX29" i="3" s="1"/>
  <c r="CI26" i="3"/>
  <c r="CJ26" i="3" s="1"/>
  <c r="NE26" i="3"/>
  <c r="NF26" i="3" s="1"/>
  <c r="NG26" i="3" s="1"/>
  <c r="NH26" i="3" s="1"/>
  <c r="IL27" i="3"/>
  <c r="IM27" i="3" s="1"/>
  <c r="IN27" i="3" s="1"/>
  <c r="IO27" i="3" s="1"/>
  <c r="KA28" i="3"/>
  <c r="KB28" i="3" s="1"/>
  <c r="KC28" i="3" s="1"/>
  <c r="KD28" i="3" s="1"/>
  <c r="LR22" i="3"/>
  <c r="LS22" i="3" s="1"/>
  <c r="LJ26" i="3"/>
  <c r="LK26" i="3" s="1"/>
  <c r="HZ21" i="3"/>
  <c r="IA21" i="3" s="1"/>
  <c r="IB21" i="3" s="1"/>
  <c r="IC21" i="3" s="1"/>
  <c r="ET23" i="3"/>
  <c r="EU23" i="3" s="1"/>
  <c r="EV23" i="3" s="1"/>
  <c r="EW23" i="3" s="1"/>
  <c r="EX23" i="3" s="1"/>
  <c r="EY23" i="3" s="1"/>
  <c r="FK20" i="3"/>
  <c r="FL20" i="3" s="1"/>
  <c r="OL24" i="3"/>
  <c r="OM24" i="3" s="1"/>
  <c r="ED22" i="3"/>
  <c r="EE22" i="3" s="1"/>
  <c r="TD21" i="3"/>
  <c r="TE21" i="3" s="1"/>
  <c r="DV26" i="3"/>
  <c r="DW26" i="3" s="1"/>
  <c r="OR24" i="3"/>
  <c r="OS24" i="3" s="1"/>
  <c r="OT24" i="3" s="1"/>
  <c r="OU24" i="3" s="1"/>
  <c r="FY22" i="3"/>
  <c r="FZ22" i="3" s="1"/>
  <c r="GA22" i="3" s="1"/>
  <c r="GB22" i="3" s="1"/>
  <c r="DP21" i="3"/>
  <c r="DQ21" i="3" s="1"/>
  <c r="RE23" i="3"/>
  <c r="RF23" i="3" s="1"/>
  <c r="RG23" i="3" s="1"/>
  <c r="RH23" i="3" s="1"/>
  <c r="RI23" i="3" s="1"/>
  <c r="RJ23" i="3" s="1"/>
  <c r="NC27" i="3"/>
  <c r="ND27" i="3" s="1"/>
  <c r="NE27" i="3" s="1"/>
  <c r="NF27" i="3" s="1"/>
  <c r="DV27" i="3"/>
  <c r="DW27" i="3" s="1"/>
  <c r="DX27" i="3" s="1"/>
  <c r="DY27" i="3" s="1"/>
  <c r="DZ27" i="3" s="1"/>
  <c r="EA27" i="3" s="1"/>
  <c r="QU30" i="3"/>
  <c r="QV30" i="3" s="1"/>
  <c r="QW30" i="3" s="1"/>
  <c r="QX30" i="3" s="1"/>
  <c r="GE27" i="3"/>
  <c r="GF27" i="3" s="1"/>
  <c r="GG27" i="3" s="1"/>
  <c r="GH27" i="3" s="1"/>
  <c r="LV20" i="3"/>
  <c r="LW20" i="3" s="1"/>
  <c r="LX20" i="3" s="1"/>
  <c r="LY20" i="3" s="1"/>
  <c r="OZ30" i="3"/>
  <c r="PA30" i="3" s="1"/>
  <c r="PB30" i="3" s="1"/>
  <c r="PC30" i="3" s="1"/>
  <c r="CS21" i="3"/>
  <c r="CT21" i="3" s="1"/>
  <c r="CU21" i="3" s="1"/>
  <c r="CV21" i="3" s="1"/>
  <c r="CG30" i="3"/>
  <c r="CH30" i="3" s="1"/>
  <c r="CI30" i="3" s="1"/>
  <c r="CJ30" i="3" s="1"/>
  <c r="CY27" i="3"/>
  <c r="CZ27" i="3" s="1"/>
  <c r="DA27" i="3" s="1"/>
  <c r="DB27" i="3" s="1"/>
  <c r="DC27" i="3" s="1"/>
  <c r="DD27" i="3" s="1"/>
  <c r="ST28" i="3"/>
  <c r="SU28" i="3" s="1"/>
  <c r="RE21" i="3"/>
  <c r="RF21" i="3" s="1"/>
  <c r="RG21" i="3" s="1"/>
  <c r="RH21" i="3" s="1"/>
  <c r="NU25" i="3"/>
  <c r="NV25" i="3" s="1"/>
  <c r="NW25" i="3" s="1"/>
  <c r="NX25" i="3" s="1"/>
  <c r="NY25" i="3" s="1"/>
  <c r="NZ25" i="3" s="1"/>
  <c r="JS25" i="3"/>
  <c r="JT25" i="3" s="1"/>
  <c r="JU25" i="3" s="1"/>
  <c r="JV25" i="3" s="1"/>
  <c r="JW25" i="3" s="1"/>
  <c r="JX25" i="3" s="1"/>
  <c r="NU21" i="3"/>
  <c r="NV21" i="3" s="1"/>
  <c r="QG29" i="3"/>
  <c r="JM26" i="3"/>
  <c r="JN26" i="3" s="1"/>
  <c r="RG28" i="3"/>
  <c r="RH28" i="3" s="1"/>
  <c r="RI28" i="3" s="1"/>
  <c r="RJ28" i="3" s="1"/>
  <c r="PP21" i="3"/>
  <c r="LT28" i="3"/>
  <c r="LU28" i="3" s="1"/>
  <c r="LV28" i="3" s="1"/>
  <c r="LW28" i="3" s="1"/>
  <c r="TJ24" i="3"/>
  <c r="TK24" i="3" s="1"/>
  <c r="TF20" i="3"/>
  <c r="TG20" i="3" s="1"/>
  <c r="PP26" i="3"/>
  <c r="PQ26" i="3" s="1"/>
  <c r="PR26" i="3" s="1"/>
  <c r="PS26" i="3" s="1"/>
  <c r="PT26" i="3" s="1"/>
  <c r="PU26" i="3" s="1"/>
  <c r="OL27" i="3"/>
  <c r="MY23" i="3"/>
  <c r="MZ23" i="3" s="1"/>
  <c r="NA23" i="3" s="1"/>
  <c r="NB23" i="3" s="1"/>
  <c r="QG20" i="3"/>
  <c r="QH20" i="3" s="1"/>
  <c r="HZ28" i="3"/>
  <c r="IA28" i="3" s="1"/>
  <c r="KE21" i="3"/>
  <c r="KF21" i="3" s="1"/>
  <c r="KG21" i="3" s="1"/>
  <c r="KH21" i="3" s="1"/>
  <c r="KI21" i="3" s="1"/>
  <c r="KJ21" i="3" s="1"/>
  <c r="JG29" i="3"/>
  <c r="JH29" i="3" s="1"/>
  <c r="JI29" i="3" s="1"/>
  <c r="JJ29" i="3" s="1"/>
  <c r="JK29" i="3" s="1"/>
  <c r="JL29" i="3" s="1"/>
  <c r="IH29" i="3"/>
  <c r="II29" i="3" s="1"/>
  <c r="RK26" i="3"/>
  <c r="RL26" i="3" s="1"/>
  <c r="RM26" i="3" s="1"/>
  <c r="RN26" i="3" s="1"/>
  <c r="RO26" i="3" s="1"/>
  <c r="RP26" i="3" s="1"/>
  <c r="GO25" i="3"/>
  <c r="SB29" i="3"/>
  <c r="SC29" i="3" s="1"/>
  <c r="GG21" i="3"/>
  <c r="GH21" i="3" s="1"/>
  <c r="NE30" i="3"/>
  <c r="NF30" i="3" s="1"/>
  <c r="EP20" i="3"/>
  <c r="EQ20" i="3" s="1"/>
  <c r="ER20" i="3" s="1"/>
  <c r="ES20" i="3" s="1"/>
  <c r="NQ20" i="3"/>
  <c r="NR20" i="3" s="1"/>
  <c r="SZ22" i="3"/>
  <c r="TA22" i="3" s="1"/>
  <c r="TB22" i="3" s="1"/>
  <c r="TC22" i="3" s="1"/>
  <c r="TD22" i="3" s="1"/>
  <c r="TE22" i="3" s="1"/>
  <c r="HF30" i="3"/>
  <c r="HG30" i="3" s="1"/>
  <c r="HH30" i="3" s="1"/>
  <c r="JS23" i="3"/>
  <c r="JT23" i="3" s="1"/>
  <c r="MQ22" i="3"/>
  <c r="MR22" i="3" s="1"/>
  <c r="HF25" i="3"/>
  <c r="HG25" i="3" s="1"/>
  <c r="EH29" i="3"/>
  <c r="EI29" i="3" s="1"/>
  <c r="EJ29" i="3" s="1"/>
  <c r="EK29" i="3" s="1"/>
  <c r="EL29" i="3" s="1"/>
  <c r="EM29" i="3" s="1"/>
  <c r="SB26" i="3"/>
  <c r="SC26" i="3" s="1"/>
  <c r="JA27" i="3"/>
  <c r="JB27" i="3" s="1"/>
  <c r="GA24" i="3"/>
  <c r="GB24" i="3" s="1"/>
  <c r="NQ28" i="3"/>
  <c r="NR28" i="3" s="1"/>
  <c r="OL22" i="3"/>
  <c r="OM22" i="3" s="1"/>
  <c r="NQ24" i="3"/>
  <c r="NR24" i="3" s="1"/>
  <c r="CM26" i="3"/>
  <c r="CN26" i="3" s="1"/>
  <c r="CO26" i="3" s="1"/>
  <c r="CP26" i="3" s="1"/>
  <c r="NU26" i="3"/>
  <c r="NV26" i="3" s="1"/>
  <c r="NW26" i="3" s="1"/>
  <c r="NX26" i="3" s="1"/>
  <c r="NY26" i="3" s="1"/>
  <c r="NZ26" i="3" s="1"/>
  <c r="QG24" i="3"/>
  <c r="IL23" i="3"/>
  <c r="IM23" i="3" s="1"/>
  <c r="IN23" i="3" s="1"/>
  <c r="IO23" i="3" s="1"/>
  <c r="KE28" i="3"/>
  <c r="KF28" i="3" s="1"/>
  <c r="KG28" i="3" s="1"/>
  <c r="KH28" i="3" s="1"/>
  <c r="SH25" i="3"/>
  <c r="SI25" i="3" s="1"/>
  <c r="LR26" i="3"/>
  <c r="LS26" i="3" s="1"/>
  <c r="ID21" i="3"/>
  <c r="IE21" i="3" s="1"/>
  <c r="HF20" i="3"/>
  <c r="HG20" i="3" s="1"/>
  <c r="FU20" i="3"/>
  <c r="FV20" i="3" s="1"/>
  <c r="FQ22" i="3"/>
  <c r="FR22" i="3" s="1"/>
  <c r="FS22" i="3" s="1"/>
  <c r="FT22" i="3" s="1"/>
  <c r="FU22" i="3" s="1"/>
  <c r="FV22" i="3" s="1"/>
  <c r="EN22" i="3"/>
  <c r="EO22" i="3" s="1"/>
  <c r="EP22" i="3" s="1"/>
  <c r="EQ22" i="3" s="1"/>
  <c r="ER22" i="3" s="1"/>
  <c r="ES22" i="3" s="1"/>
  <c r="SN21" i="3"/>
  <c r="SO21" i="3" s="1"/>
  <c r="OX24" i="3"/>
  <c r="OY24" i="3" s="1"/>
  <c r="EF27" i="3"/>
  <c r="EG27" i="3" s="1"/>
  <c r="PD20" i="3"/>
  <c r="PE20" i="3" s="1"/>
  <c r="QM30" i="3"/>
  <c r="QN30" i="3" s="1"/>
  <c r="DE22" i="3"/>
  <c r="LJ27" i="3"/>
  <c r="LK27" i="3" s="1"/>
  <c r="GS27" i="3"/>
  <c r="GT27" i="3" s="1"/>
  <c r="OL30" i="3"/>
  <c r="OM30" i="3" s="1"/>
  <c r="DA21" i="3"/>
  <c r="DB21" i="3" s="1"/>
  <c r="DC21" i="3" s="1"/>
  <c r="DD21" i="3" s="1"/>
  <c r="CY30" i="3"/>
  <c r="CZ30" i="3" s="1"/>
  <c r="DA30" i="3" s="1"/>
  <c r="DB30" i="3" s="1"/>
  <c r="DC30" i="3" s="1"/>
  <c r="DD30" i="3" s="1"/>
  <c r="KK30" i="3"/>
  <c r="BU27" i="3"/>
  <c r="BV27" i="3" s="1"/>
  <c r="TB28" i="3"/>
  <c r="TC28" i="3" s="1"/>
  <c r="MQ25" i="3"/>
  <c r="MR25" i="3" s="1"/>
  <c r="KC25" i="3"/>
  <c r="KD25" i="3" s="1"/>
  <c r="QS29" i="3"/>
  <c r="QT29" i="3" s="1"/>
  <c r="JA26" i="3"/>
  <c r="RM27" i="3"/>
  <c r="RN27" i="3" s="1"/>
  <c r="RO27" i="3" s="1"/>
  <c r="RP27" i="3" s="1"/>
  <c r="RK28" i="3"/>
  <c r="RL28" i="3" s="1"/>
  <c r="RM28" i="3" s="1"/>
  <c r="RN28" i="3" s="1"/>
  <c r="OL21" i="3"/>
  <c r="OM21" i="3" s="1"/>
  <c r="LZ28" i="3"/>
  <c r="MA28" i="3" s="1"/>
  <c r="ST20" i="3"/>
  <c r="SU20" i="3" s="1"/>
  <c r="PH26" i="3"/>
  <c r="PI26" i="3" s="1"/>
  <c r="MR23" i="3"/>
  <c r="IN24" i="3"/>
  <c r="IO24" i="3" s="1"/>
  <c r="IF28" i="3"/>
  <c r="IG28" i="3" s="1"/>
  <c r="JG21" i="3"/>
  <c r="JH21" i="3" s="1"/>
  <c r="JA29" i="3"/>
  <c r="JB29" i="3" s="1"/>
  <c r="IJ29" i="3"/>
  <c r="IK29" i="3" s="1"/>
  <c r="IL29" i="3" s="1"/>
  <c r="IM29" i="3" s="1"/>
  <c r="IN29" i="3" s="1"/>
  <c r="IO29" i="3" s="1"/>
  <c r="FW25" i="3"/>
  <c r="FX25" i="3" s="1"/>
  <c r="FY25" i="3" s="1"/>
  <c r="FZ25" i="3" s="1"/>
  <c r="GA25" i="3" s="1"/>
  <c r="GB25" i="3" s="1"/>
  <c r="ST29" i="3"/>
  <c r="SU29" i="3" s="1"/>
  <c r="FU21" i="3"/>
  <c r="FV21" i="3" s="1"/>
  <c r="MQ30" i="3"/>
  <c r="ET20" i="3"/>
  <c r="EU20" i="3" s="1"/>
  <c r="EV20" i="3" s="1"/>
  <c r="EW20" i="3" s="1"/>
  <c r="NY20" i="3"/>
  <c r="NZ20" i="3" s="1"/>
  <c r="KV23" i="3"/>
  <c r="KW23" i="3" s="1"/>
  <c r="SC22" i="3"/>
  <c r="JY23" i="3"/>
  <c r="JZ23" i="3" s="1"/>
  <c r="KA23" i="3" s="1"/>
  <c r="KB23" i="3" s="1"/>
  <c r="KC23" i="3" s="1"/>
  <c r="KD23" i="3" s="1"/>
  <c r="NC22" i="3"/>
  <c r="ND22" i="3" s="1"/>
  <c r="NE22" i="3" s="1"/>
  <c r="NF22" i="3" s="1"/>
  <c r="NG22" i="3" s="1"/>
  <c r="NH22" i="3" s="1"/>
  <c r="HL25" i="3"/>
  <c r="HM25" i="3" s="1"/>
  <c r="ER29" i="3"/>
  <c r="ES29" i="3" s="1"/>
  <c r="ST26" i="3"/>
  <c r="SU26" i="3" s="1"/>
  <c r="SV26" i="3" s="1"/>
  <c r="SW26" i="3" s="1"/>
  <c r="JG27" i="3"/>
  <c r="JH27" i="3" s="1"/>
  <c r="GK24" i="3"/>
  <c r="GL24" i="3" s="1"/>
  <c r="GM24" i="3" s="1"/>
  <c r="GN24" i="3" s="1"/>
  <c r="NU28" i="3"/>
  <c r="NV28" i="3" s="1"/>
  <c r="NW28" i="3" s="1"/>
  <c r="NX28" i="3" s="1"/>
  <c r="OR22" i="3"/>
  <c r="OS22" i="3" s="1"/>
  <c r="OT22" i="3" s="1"/>
  <c r="OU22" i="3" s="1"/>
  <c r="OV22" i="3" s="1"/>
  <c r="OW22" i="3" s="1"/>
  <c r="GC23" i="3"/>
  <c r="GD23" i="3" s="1"/>
  <c r="GE23" i="3" s="1"/>
  <c r="GF23" i="3" s="1"/>
  <c r="GG23" i="3" s="1"/>
  <c r="GH23" i="3" s="1"/>
  <c r="NU24" i="3"/>
  <c r="NV24" i="3" s="1"/>
  <c r="NW24" i="3" s="1"/>
  <c r="NX24" i="3" s="1"/>
  <c r="CM29" i="3"/>
  <c r="CA26" i="3"/>
  <c r="CB26" i="3" s="1"/>
  <c r="NO26" i="3"/>
  <c r="NP26" i="3" s="1"/>
  <c r="QM24" i="3"/>
  <c r="QN24" i="3" s="1"/>
  <c r="HG23" i="3"/>
  <c r="JA28" i="3"/>
  <c r="JB28" i="3" s="1"/>
  <c r="SB25" i="3"/>
  <c r="SC25" i="3" s="1"/>
  <c r="KV26" i="3"/>
  <c r="KW26" i="3" s="1"/>
  <c r="KX26" i="3" s="1"/>
  <c r="KY26" i="3" s="1"/>
  <c r="HL21" i="3"/>
  <c r="HL20" i="3"/>
  <c r="HM20" i="3" s="1"/>
  <c r="FW20" i="3"/>
  <c r="FX20" i="3" s="1"/>
  <c r="SJ23" i="3"/>
  <c r="SK23" i="3" s="1"/>
  <c r="ED26" i="3"/>
  <c r="EE26" i="3" s="1"/>
  <c r="EF26" i="3" s="1"/>
  <c r="EG26" i="3" s="1"/>
  <c r="GC22" i="3"/>
  <c r="GD22" i="3" s="1"/>
  <c r="GE22" i="3" s="1"/>
  <c r="GF22" i="3" s="1"/>
  <c r="GG22" i="3" s="1"/>
  <c r="GH22" i="3" s="1"/>
  <c r="QG23" i="3"/>
  <c r="KW21" i="3"/>
  <c r="LZ20" i="3"/>
  <c r="MA20" i="3" s="1"/>
  <c r="ET22" i="3"/>
  <c r="EU22" i="3" s="1"/>
  <c r="SB23" i="3"/>
  <c r="TL23" i="3" s="1"/>
  <c r="EL26" i="3"/>
  <c r="EM26" i="3" s="1"/>
  <c r="PL24" i="3"/>
  <c r="PM24" i="3" s="1"/>
  <c r="PN24" i="3" s="1"/>
  <c r="PO24" i="3" s="1"/>
  <c r="FK29" i="3"/>
  <c r="FL29" i="3" s="1"/>
  <c r="EH21" i="3"/>
  <c r="EI21" i="3" s="1"/>
  <c r="JY20" i="3"/>
  <c r="JZ20" i="3" s="1"/>
  <c r="KA20" i="3" s="1"/>
  <c r="KB20" i="3" s="1"/>
  <c r="KC20" i="3" s="1"/>
  <c r="KD20" i="3" s="1"/>
  <c r="EN27" i="3"/>
  <c r="EO27" i="3" s="1"/>
  <c r="EP27" i="3" s="1"/>
  <c r="EQ27" i="3" s="1"/>
  <c r="ER27" i="3" s="1"/>
  <c r="ES27" i="3" s="1"/>
  <c r="FQ28" i="3"/>
  <c r="FR28" i="3" s="1"/>
  <c r="FS28" i="3" s="1"/>
  <c r="FT28" i="3" s="1"/>
  <c r="RC30" i="3"/>
  <c r="RD30" i="3" s="1"/>
  <c r="TF27" i="3"/>
  <c r="TG27" i="3" s="1"/>
  <c r="KV20" i="3"/>
  <c r="KW20" i="3" s="1"/>
  <c r="CG25" i="3"/>
  <c r="CH25" i="3" s="1"/>
  <c r="OR30" i="3"/>
  <c r="OS30" i="3" s="1"/>
  <c r="OT30" i="3" s="1"/>
  <c r="OU30" i="3" s="1"/>
  <c r="OV30" i="3" s="1"/>
  <c r="OW30" i="3" s="1"/>
  <c r="BU21" i="3"/>
  <c r="HL26" i="3"/>
  <c r="HM26" i="3" s="1"/>
  <c r="DP25" i="3"/>
  <c r="CC27" i="3"/>
  <c r="CD27" i="3" s="1"/>
  <c r="SL28" i="3"/>
  <c r="SM28" i="3" s="1"/>
  <c r="FW30" i="3"/>
  <c r="FX30" i="3" s="1"/>
  <c r="NC25" i="3"/>
  <c r="ND25" i="3" s="1"/>
  <c r="NE25" i="3" s="1"/>
  <c r="NF25" i="3" s="1"/>
  <c r="NG25" i="3" s="1"/>
  <c r="NH25" i="3" s="1"/>
  <c r="KE25" i="3"/>
  <c r="KF25" i="3" s="1"/>
  <c r="KG25" i="3" s="1"/>
  <c r="KH25" i="3" s="1"/>
  <c r="KI25" i="3" s="1"/>
  <c r="KJ25" i="3" s="1"/>
  <c r="HL22" i="3"/>
  <c r="HM22" i="3" s="1"/>
  <c r="HN22" i="3" s="1"/>
  <c r="HO22" i="3" s="1"/>
  <c r="HP22" i="3" s="1"/>
  <c r="HQ22" i="3" s="1"/>
  <c r="RI29" i="3"/>
  <c r="RJ29" i="3" s="1"/>
  <c r="KE26" i="3"/>
  <c r="KF26" i="3" s="1"/>
  <c r="KG26" i="3" s="1"/>
  <c r="KH26" i="3" s="1"/>
  <c r="KI26" i="3" s="1"/>
  <c r="KJ26" i="3" s="1"/>
  <c r="QO27" i="3"/>
  <c r="QP27" i="3" s="1"/>
  <c r="KV28" i="3"/>
  <c r="LN30" i="3"/>
  <c r="LO30" i="3" s="1"/>
  <c r="LP30" i="3" s="1"/>
  <c r="LQ30" i="3" s="1"/>
  <c r="SL20" i="3"/>
  <c r="SM20" i="3" s="1"/>
  <c r="PP29" i="3"/>
  <c r="PQ29" i="3" s="1"/>
  <c r="PR29" i="3" s="1"/>
  <c r="PS29" i="3" s="1"/>
  <c r="CA24" i="3"/>
  <c r="CB24" i="3" s="1"/>
  <c r="CC24" i="3" s="1"/>
  <c r="CD24" i="3" s="1"/>
  <c r="PR27" i="3"/>
  <c r="PS27" i="3" s="1"/>
  <c r="PT27" i="3" s="1"/>
  <c r="PU27" i="3" s="1"/>
  <c r="NM23" i="3"/>
  <c r="NN23" i="3" s="1"/>
  <c r="KV25" i="3"/>
  <c r="KW25" i="3" s="1"/>
  <c r="KX25" i="3" s="1"/>
  <c r="KY25" i="3" s="1"/>
  <c r="QY20" i="3"/>
  <c r="QZ20" i="3" s="1"/>
  <c r="RA20" i="3" s="1"/>
  <c r="RB20" i="3" s="1"/>
  <c r="RC20" i="3" s="1"/>
  <c r="RD20" i="3" s="1"/>
  <c r="IJ28" i="3"/>
  <c r="IK28" i="3" s="1"/>
  <c r="IL28" i="3" s="1"/>
  <c r="IM28" i="3" s="1"/>
  <c r="DP24" i="3"/>
  <c r="JU29" i="3"/>
  <c r="JV29" i="3" s="1"/>
  <c r="JW29" i="3" s="1"/>
  <c r="JX29" i="3" s="1"/>
  <c r="HF29" i="3"/>
  <c r="HG29" i="3" s="1"/>
  <c r="QG25" i="3"/>
  <c r="GE25" i="3"/>
  <c r="GF25" i="3" s="1"/>
  <c r="TF29" i="3"/>
  <c r="TG29" i="3" s="1"/>
  <c r="TH29" i="3" s="1"/>
  <c r="TI29" i="3" s="1"/>
  <c r="TJ29" i="3" s="1"/>
  <c r="TK29" i="3" s="1"/>
  <c r="NM30" i="3"/>
  <c r="NN30" i="3" s="1"/>
  <c r="DP20" i="3"/>
  <c r="DQ20" i="3" s="1"/>
  <c r="CA28" i="3"/>
  <c r="CB28" i="3" s="1"/>
  <c r="CC28" i="3" s="1"/>
  <c r="CD28" i="3" s="1"/>
  <c r="LL23" i="3"/>
  <c r="LM23" i="3" s="1"/>
  <c r="ST22" i="3"/>
  <c r="ST30" i="3"/>
  <c r="SU30" i="3" s="1"/>
  <c r="KG23" i="3"/>
  <c r="KH23" i="3" s="1"/>
  <c r="NU22" i="3"/>
  <c r="NV22" i="3" s="1"/>
  <c r="NW22" i="3" s="1"/>
  <c r="NX22" i="3" s="1"/>
  <c r="NY22" i="3" s="1"/>
  <c r="NZ22" i="3" s="1"/>
  <c r="QM22" i="3"/>
  <c r="QN22" i="3" s="1"/>
  <c r="QO22" i="3" s="1"/>
  <c r="QP22" i="3" s="1"/>
  <c r="QQ22" i="3" s="1"/>
  <c r="QR22" i="3" s="1"/>
  <c r="ET29" i="3"/>
  <c r="EU29" i="3" s="1"/>
  <c r="EV29" i="3" s="1"/>
  <c r="EW29" i="3" s="1"/>
  <c r="EX29" i="3" s="1"/>
  <c r="EY29" i="3" s="1"/>
  <c r="SZ26" i="3"/>
  <c r="TA26" i="3" s="1"/>
  <c r="TB26" i="3" s="1"/>
  <c r="TC26" i="3" s="1"/>
  <c r="TD26" i="3" s="1"/>
  <c r="TE26" i="3" s="1"/>
  <c r="PV25" i="3"/>
  <c r="GO24" i="3"/>
  <c r="GU24" i="3" s="1"/>
  <c r="DV30" i="3"/>
  <c r="DW30" i="3" s="1"/>
  <c r="OX22" i="3"/>
  <c r="OY22" i="3" s="1"/>
  <c r="OZ22" i="3" s="1"/>
  <c r="PA22" i="3" s="1"/>
  <c r="PB22" i="3" s="1"/>
  <c r="PC22" i="3" s="1"/>
  <c r="GK23" i="3"/>
  <c r="GL23" i="3" s="1"/>
  <c r="GM23" i="3" s="1"/>
  <c r="GN23" i="3" s="1"/>
  <c r="MQ29" i="3"/>
  <c r="MR29" i="3" s="1"/>
  <c r="CW29" i="3"/>
  <c r="CX29" i="3" s="1"/>
  <c r="HN27" i="3"/>
  <c r="HO27" i="3" s="1"/>
  <c r="QY24" i="3"/>
  <c r="QZ24" i="3" s="1"/>
  <c r="RA24" i="3" s="1"/>
  <c r="RB24" i="3" s="1"/>
  <c r="RC24" i="3" s="1"/>
  <c r="RD24" i="3" s="1"/>
  <c r="HN23" i="3"/>
  <c r="HO23" i="3" s="1"/>
  <c r="HP23" i="3" s="1"/>
  <c r="HQ23" i="3" s="1"/>
  <c r="LB22" i="3"/>
  <c r="SV25" i="3"/>
  <c r="SW25" i="3" s="1"/>
  <c r="SX25" i="3" s="1"/>
  <c r="SY25" i="3" s="1"/>
  <c r="LZ26" i="3"/>
  <c r="MA26" i="3" s="1"/>
  <c r="DP23" i="3"/>
  <c r="GC20" i="3"/>
  <c r="GD20" i="3" s="1"/>
  <c r="GE20" i="3" s="1"/>
  <c r="GF20" i="3" s="1"/>
  <c r="GG20" i="3" s="1"/>
  <c r="GH20" i="3" s="1"/>
  <c r="SB27" i="3"/>
  <c r="SC27" i="3" s="1"/>
  <c r="TJ28" i="3"/>
  <c r="TK28" i="3" s="1"/>
  <c r="FQ30" i="3"/>
  <c r="NI25" i="3"/>
  <c r="NJ25" i="3" s="1"/>
  <c r="IJ22" i="3"/>
  <c r="IK22" i="3" s="1"/>
  <c r="IL22" i="3" s="1"/>
  <c r="IM22" i="3" s="1"/>
  <c r="IN22" i="3" s="1"/>
  <c r="IO22" i="3" s="1"/>
  <c r="RA29" i="3"/>
  <c r="RB29" i="3" s="1"/>
  <c r="RC29" i="3" s="1"/>
  <c r="RD29" i="3" s="1"/>
  <c r="JY26" i="3"/>
  <c r="JZ26" i="3" s="1"/>
  <c r="LV24" i="3"/>
  <c r="LW24" i="3" s="1"/>
  <c r="LX24" i="3" s="1"/>
  <c r="LY24" i="3" s="1"/>
  <c r="LF28" i="3"/>
  <c r="LG28" i="3" s="1"/>
  <c r="KV30" i="3"/>
  <c r="KW30" i="3" s="1"/>
  <c r="CG24" i="3"/>
  <c r="CH24" i="3" s="1"/>
  <c r="OT27" i="3"/>
  <c r="OU27" i="3" s="1"/>
  <c r="NU23" i="3"/>
  <c r="LH25" i="3"/>
  <c r="LI25" i="3" s="1"/>
  <c r="LJ25" i="3" s="1"/>
  <c r="LK25" i="3" s="1"/>
  <c r="LL25" i="3" s="1"/>
  <c r="LM25" i="3" s="1"/>
  <c r="RE20" i="3"/>
  <c r="RF20" i="3" s="1"/>
  <c r="HF28" i="3"/>
  <c r="HG28" i="3" s="1"/>
  <c r="DZ24" i="3"/>
  <c r="EA24" i="3" s="1"/>
  <c r="KC29" i="3"/>
  <c r="KD29" i="3" s="1"/>
  <c r="HL29" i="3"/>
  <c r="RK25" i="3"/>
  <c r="RL25" i="3" s="1"/>
  <c r="RM25" i="3" s="1"/>
  <c r="RN25" i="3" s="1"/>
  <c r="RO25" i="3" s="1"/>
  <c r="RP25" i="3" s="1"/>
  <c r="GI25" i="3"/>
  <c r="GJ25" i="3" s="1"/>
  <c r="GK25" i="3" s="1"/>
  <c r="GL25" i="3" s="1"/>
  <c r="SN29" i="3"/>
  <c r="SO29" i="3" s="1"/>
  <c r="SP29" i="3" s="1"/>
  <c r="SQ29" i="3" s="1"/>
  <c r="SR29" i="3" s="1"/>
  <c r="SS29" i="3" s="1"/>
  <c r="FY26" i="3"/>
  <c r="FZ26" i="3" s="1"/>
  <c r="GA26" i="3" s="1"/>
  <c r="GB26" i="3" s="1"/>
  <c r="DA22" i="3"/>
  <c r="DB22" i="3" s="1"/>
  <c r="DC22" i="3" s="1"/>
  <c r="DD22" i="3" s="1"/>
  <c r="DZ20" i="3"/>
  <c r="EA20" i="3" s="1"/>
  <c r="CK28" i="3"/>
  <c r="CL28" i="3" s="1"/>
  <c r="LN23" i="3"/>
  <c r="LO23" i="3" s="1"/>
  <c r="LP23" i="3" s="1"/>
  <c r="LQ23" i="3" s="1"/>
  <c r="LR23" i="3" s="1"/>
  <c r="LS23" i="3" s="1"/>
  <c r="SJ22" i="3"/>
  <c r="SK22" i="3" s="1"/>
  <c r="SL22" i="3" s="1"/>
  <c r="SM22" i="3" s="1"/>
  <c r="SJ30" i="3"/>
  <c r="SK30" i="3" s="1"/>
  <c r="SL30" i="3" s="1"/>
  <c r="SM30" i="3" s="1"/>
  <c r="JM23" i="3"/>
  <c r="JN23" i="3" s="1"/>
  <c r="JO23" i="3" s="1"/>
  <c r="JP23" i="3" s="1"/>
  <c r="QG22" i="3"/>
  <c r="DP29" i="3"/>
  <c r="TF26" i="3"/>
  <c r="TG26" i="3" s="1"/>
  <c r="TH26" i="3" s="1"/>
  <c r="TI26" i="3" s="1"/>
  <c r="TJ26" i="3" s="1"/>
  <c r="TK26" i="3" s="1"/>
  <c r="ON25" i="3"/>
  <c r="JM27" i="3"/>
  <c r="JN27" i="3" s="1"/>
  <c r="JO27" i="3" s="1"/>
  <c r="JP27" i="3" s="1"/>
  <c r="GG24" i="3"/>
  <c r="GH24" i="3" s="1"/>
  <c r="EB30" i="3"/>
  <c r="EC30" i="3" s="1"/>
  <c r="ED30" i="3" s="1"/>
  <c r="EE30" i="3" s="1"/>
  <c r="EF30" i="3" s="1"/>
  <c r="EG30" i="3" s="1"/>
  <c r="PJ22" i="3"/>
  <c r="PK22" i="3" s="1"/>
  <c r="FK23" i="3"/>
  <c r="NE29" i="3"/>
  <c r="NF29" i="3" s="1"/>
  <c r="NG29" i="3" s="1"/>
  <c r="NH29" i="3" s="1"/>
  <c r="CY29" i="3"/>
  <c r="CZ29" i="3" s="1"/>
  <c r="DA29" i="3" s="1"/>
  <c r="DB29" i="3" s="1"/>
  <c r="DC29" i="3" s="1"/>
  <c r="DD29" i="3" s="1"/>
  <c r="CY26" i="3"/>
  <c r="CZ26" i="3" s="1"/>
  <c r="HR27" i="3"/>
  <c r="HS27" i="3" s="1"/>
  <c r="HT27" i="3" s="1"/>
  <c r="HU27" i="3" s="1"/>
  <c r="HV23" i="3"/>
  <c r="HW23" i="3" s="1"/>
  <c r="TD25" i="3"/>
  <c r="TE25" i="3" s="1"/>
  <c r="LX26" i="3"/>
  <c r="LY26" i="3" s="1"/>
  <c r="DX23" i="3"/>
  <c r="DY23" i="3" s="1"/>
  <c r="DZ23" i="3" s="1"/>
  <c r="EA23" i="3" s="1"/>
  <c r="HX20" i="3"/>
  <c r="HY20" i="3" s="1"/>
  <c r="HZ20" i="3" s="1"/>
  <c r="IA20" i="3" s="1"/>
  <c r="IB20" i="3" s="1"/>
  <c r="IC20" i="3" s="1"/>
  <c r="GK20" i="3"/>
  <c r="GL20" i="3" s="1"/>
  <c r="GM20" i="3" s="1"/>
  <c r="GN20" i="3" s="1"/>
  <c r="DP19" i="3"/>
  <c r="DQ19" i="3" s="1"/>
  <c r="MB19" i="3"/>
  <c r="MC19" i="3" s="1"/>
  <c r="MD19" i="3" s="1"/>
  <c r="ME19" i="3" s="1"/>
  <c r="KG19" i="3"/>
  <c r="KH19" i="3" s="1"/>
  <c r="MQ19" i="3"/>
  <c r="MR19" i="3" s="1"/>
  <c r="HF19" i="3"/>
  <c r="SZ19" i="3"/>
  <c r="TA19" i="3" s="1"/>
  <c r="NC19" i="3"/>
  <c r="ND19" i="3" s="1"/>
  <c r="NE19" i="3" s="1"/>
  <c r="NF19" i="3" s="1"/>
  <c r="GA19" i="3"/>
  <c r="GB19" i="3" s="1"/>
  <c r="KW19" i="3"/>
  <c r="JQ19" i="3"/>
  <c r="JR19" i="3" s="1"/>
  <c r="MY19" i="3"/>
  <c r="MZ19" i="3" s="1"/>
  <c r="NA19" i="3" s="1"/>
  <c r="NB19" i="3" s="1"/>
  <c r="HN19" i="3"/>
  <c r="HO19" i="3" s="1"/>
  <c r="HP19" i="3" s="1"/>
  <c r="HQ19" i="3" s="1"/>
  <c r="SR19" i="3"/>
  <c r="SS19" i="3" s="1"/>
  <c r="HV19" i="3"/>
  <c r="HW19" i="3" s="1"/>
  <c r="DX19" i="3"/>
  <c r="DY19" i="3" s="1"/>
  <c r="DZ19" i="3" s="1"/>
  <c r="EA19" i="3" s="1"/>
  <c r="NI19" i="3"/>
  <c r="NJ19" i="3" s="1"/>
  <c r="HX19" i="3"/>
  <c r="HY19" i="3" s="1"/>
  <c r="QO19" i="3"/>
  <c r="QP19" i="3" s="1"/>
  <c r="QQ19" i="3" s="1"/>
  <c r="QR19" i="3" s="1"/>
  <c r="PB19" i="3"/>
  <c r="PC19" i="3" s="1"/>
  <c r="JS19" i="3"/>
  <c r="JT19" i="3" s="1"/>
  <c r="EF19" i="3"/>
  <c r="EG19" i="3" s="1"/>
  <c r="NO19" i="3"/>
  <c r="NP19" i="3" s="1"/>
  <c r="NQ19" i="3" s="1"/>
  <c r="NR19" i="3" s="1"/>
  <c r="NS19" i="3" s="1"/>
  <c r="NT19" i="3" s="1"/>
  <c r="TH19" i="3"/>
  <c r="TI19" i="3" s="1"/>
  <c r="TJ19" i="3" s="1"/>
  <c r="TK19" i="3" s="1"/>
  <c r="RE19" i="3"/>
  <c r="RF19" i="3" s="1"/>
  <c r="RG19" i="3" s="1"/>
  <c r="RH19" i="3" s="1"/>
  <c r="RI19" i="3" s="1"/>
  <c r="RJ19" i="3" s="1"/>
  <c r="LB19" i="3"/>
  <c r="MF19" i="3" s="1"/>
  <c r="OT19" i="3"/>
  <c r="OU19" i="3" s="1"/>
  <c r="OV19" i="3" s="1"/>
  <c r="OW19" i="3" s="1"/>
  <c r="FK19" i="3"/>
  <c r="FL19" i="3" s="1"/>
  <c r="JI19" i="3"/>
  <c r="JJ19" i="3" s="1"/>
  <c r="NU19" i="3"/>
  <c r="NV19" i="3" s="1"/>
  <c r="NW19" i="3" s="1"/>
  <c r="NX19" i="3" s="1"/>
  <c r="NY19" i="3" s="1"/>
  <c r="NZ19" i="3" s="1"/>
  <c r="SB19" i="3"/>
  <c r="SC19" i="3" s="1"/>
  <c r="RM19" i="3"/>
  <c r="RN19" i="3" s="1"/>
  <c r="RO19" i="3" s="1"/>
  <c r="RP19" i="3" s="1"/>
  <c r="LL19" i="3"/>
  <c r="LM19" i="3" s="1"/>
  <c r="JA19" i="3"/>
  <c r="JB19" i="3" s="1"/>
  <c r="IL19" i="3"/>
  <c r="IM19" i="3" s="1"/>
  <c r="IN19" i="3" s="1"/>
  <c r="IO19" i="3" s="1"/>
  <c r="QW19" i="3"/>
  <c r="QX19" i="3" s="1"/>
  <c r="OM19" i="3"/>
  <c r="PV19" i="3"/>
  <c r="QY19" i="3"/>
  <c r="QZ19" i="3" s="1"/>
  <c r="RA19" i="3" s="1"/>
  <c r="RB19" i="3" s="1"/>
  <c r="RC19" i="3" s="1"/>
  <c r="RD19" i="3" s="1"/>
  <c r="GI19" i="3"/>
  <c r="GJ19" i="3" s="1"/>
  <c r="GK19" i="3" s="1"/>
  <c r="GL19" i="3" s="1"/>
  <c r="GM19" i="3" s="1"/>
  <c r="GN19" i="3" s="1"/>
  <c r="PR19" i="3"/>
  <c r="PS19" i="3" s="1"/>
  <c r="PT19" i="3" s="1"/>
  <c r="PU19" i="3" s="1"/>
  <c r="ET19" i="3"/>
  <c r="EU19" i="3" s="1"/>
  <c r="EV19" i="3" s="1"/>
  <c r="EW19" i="3" s="1"/>
  <c r="EX19" i="3" s="1"/>
  <c r="EY19" i="3" s="1"/>
  <c r="ID19" i="3"/>
  <c r="IE19" i="3" s="1"/>
  <c r="SH19" i="3"/>
  <c r="SI19" i="3" s="1"/>
  <c r="QG19" i="3"/>
  <c r="QH19" i="3" s="1"/>
  <c r="DR18" i="3"/>
  <c r="DS18" i="3" s="1"/>
  <c r="FK18" i="3"/>
  <c r="FL18" i="3" s="1"/>
  <c r="KX18" i="3"/>
  <c r="MG18" i="3" s="1"/>
  <c r="HR18" i="3"/>
  <c r="QQ18" i="3"/>
  <c r="QR18" i="3" s="1"/>
  <c r="OX18" i="3"/>
  <c r="OY18" i="3" s="1"/>
  <c r="KE18" i="3"/>
  <c r="KF18" i="3" s="1"/>
  <c r="BU18" i="3"/>
  <c r="BV18" i="3" s="1"/>
  <c r="FQ18" i="3"/>
  <c r="FR18" i="3" s="1"/>
  <c r="FS18" i="3" s="1"/>
  <c r="FT18" i="3" s="1"/>
  <c r="FU18" i="3" s="1"/>
  <c r="FV18" i="3" s="1"/>
  <c r="MF18" i="3"/>
  <c r="ID18" i="3"/>
  <c r="IE18" i="3" s="1"/>
  <c r="IF18" i="3" s="1"/>
  <c r="IG18" i="3" s="1"/>
  <c r="IH18" i="3" s="1"/>
  <c r="II18" i="3" s="1"/>
  <c r="QG18" i="3"/>
  <c r="QH18" i="3" s="1"/>
  <c r="PJ18" i="3"/>
  <c r="PK18" i="3" s="1"/>
  <c r="PL18" i="3" s="1"/>
  <c r="PM18" i="3" s="1"/>
  <c r="PN18" i="3" s="1"/>
  <c r="PO18" i="3" s="1"/>
  <c r="JW18" i="3"/>
  <c r="JX18" i="3" s="1"/>
  <c r="CM18" i="3"/>
  <c r="CN18" i="3" s="1"/>
  <c r="CO18" i="3" s="1"/>
  <c r="CP18" i="3" s="1"/>
  <c r="CQ18" i="3" s="1"/>
  <c r="CR18" i="3" s="1"/>
  <c r="TF18" i="3"/>
  <c r="TG18" i="3" s="1"/>
  <c r="TH18" i="3" s="1"/>
  <c r="TI18" i="3" s="1"/>
  <c r="TJ18" i="3" s="1"/>
  <c r="TK18" i="3" s="1"/>
  <c r="NI18" i="3"/>
  <c r="NJ18" i="3" s="1"/>
  <c r="NK18" i="3" s="1"/>
  <c r="NL18" i="3" s="1"/>
  <c r="GI18" i="3"/>
  <c r="GJ18" i="3" s="1"/>
  <c r="GK18" i="3" s="1"/>
  <c r="GL18" i="3" s="1"/>
  <c r="GM18" i="3" s="1"/>
  <c r="GN18" i="3" s="1"/>
  <c r="IB18" i="3"/>
  <c r="IC18" i="3" s="1"/>
  <c r="RE18" i="3"/>
  <c r="RF18" i="3" s="1"/>
  <c r="RG18" i="3" s="1"/>
  <c r="RH18" i="3" s="1"/>
  <c r="RI18" i="3" s="1"/>
  <c r="RJ18" i="3" s="1"/>
  <c r="PH18" i="3"/>
  <c r="PI18" i="3" s="1"/>
  <c r="EZ18" i="3"/>
  <c r="MQ18" i="3"/>
  <c r="MR18" i="3" s="1"/>
  <c r="GO18" i="3"/>
  <c r="GP18" i="3" s="1"/>
  <c r="RK18" i="3"/>
  <c r="RL18" i="3" s="1"/>
  <c r="RM18" i="3" s="1"/>
  <c r="RN18" i="3" s="1"/>
  <c r="JM18" i="3"/>
  <c r="JN18" i="3" s="1"/>
  <c r="JO18" i="3" s="1"/>
  <c r="JP18" i="3" s="1"/>
  <c r="JQ18" i="3" s="1"/>
  <c r="JR18" i="3" s="1"/>
  <c r="SB18" i="3"/>
  <c r="SC18" i="3" s="1"/>
  <c r="MW18" i="3"/>
  <c r="MX18" i="3" s="1"/>
  <c r="MY18" i="3" s="1"/>
  <c r="MZ18" i="3" s="1"/>
  <c r="NA18" i="3" s="1"/>
  <c r="NB18" i="3" s="1"/>
  <c r="QU18" i="3"/>
  <c r="QV18" i="3" s="1"/>
  <c r="QW18" i="3" s="1"/>
  <c r="QX18" i="3" s="1"/>
  <c r="NE18" i="3"/>
  <c r="NF18" i="3" s="1"/>
  <c r="NG18" i="3" s="1"/>
  <c r="NH18" i="3" s="1"/>
  <c r="ED18" i="3"/>
  <c r="EE18" i="3" s="1"/>
  <c r="RC18" i="3"/>
  <c r="RD18" i="3" s="1"/>
  <c r="JG18" i="3"/>
  <c r="JH18" i="3" s="1"/>
  <c r="CG18" i="3"/>
  <c r="CH18" i="3" s="1"/>
  <c r="IJ18" i="3"/>
  <c r="IK18" i="3" s="1"/>
  <c r="DX18" i="3"/>
  <c r="DY18" i="3" s="1"/>
  <c r="DZ18" i="3" s="1"/>
  <c r="NU18" i="3"/>
  <c r="NV18" i="3" s="1"/>
  <c r="HN18" i="3"/>
  <c r="HO18" i="3" s="1"/>
  <c r="OR18" i="3"/>
  <c r="OS18" i="3" s="1"/>
  <c r="OT18" i="3" s="1"/>
  <c r="OU18" i="3" s="1"/>
  <c r="OV18" i="3" s="1"/>
  <c r="OW18" i="3" s="1"/>
  <c r="JA18" i="3"/>
  <c r="JB18" i="3" s="1"/>
  <c r="NO18" i="3"/>
  <c r="NP18" i="3" s="1"/>
  <c r="HG18" i="3"/>
  <c r="HH18" i="3" s="1"/>
  <c r="HI18" i="3" s="1"/>
  <c r="OL18" i="3"/>
  <c r="OM18" i="3" s="1"/>
  <c r="JY18" i="3"/>
  <c r="JZ18" i="3" s="1"/>
  <c r="CA18" i="3"/>
  <c r="CB18" i="3" s="1"/>
  <c r="ST18" i="3"/>
  <c r="SU18" i="3" s="1"/>
  <c r="OA17" i="3"/>
  <c r="MU17" i="3"/>
  <c r="MV17" i="3" s="1"/>
  <c r="NM17" i="3"/>
  <c r="NN17" i="3" s="1"/>
  <c r="OL17" i="3"/>
  <c r="JY17" i="3"/>
  <c r="JZ17" i="3" s="1"/>
  <c r="FK17" i="3"/>
  <c r="FL17" i="3" s="1"/>
  <c r="CA17" i="3"/>
  <c r="CB17" i="3" s="1"/>
  <c r="CC17" i="3" s="1"/>
  <c r="CD17" i="3" s="1"/>
  <c r="CE17" i="3" s="1"/>
  <c r="CF17" i="3" s="1"/>
  <c r="LB17" i="3"/>
  <c r="LC17" i="3" s="1"/>
  <c r="QM17" i="3"/>
  <c r="QN17" i="3" s="1"/>
  <c r="RK17" i="3"/>
  <c r="RL17" i="3" s="1"/>
  <c r="RM17" i="3" s="1"/>
  <c r="RN17" i="3" s="1"/>
  <c r="RO17" i="3" s="1"/>
  <c r="RP17" i="3" s="1"/>
  <c r="PF17" i="3"/>
  <c r="PG17" i="3" s="1"/>
  <c r="PH17" i="3" s="1"/>
  <c r="PI17" i="3" s="1"/>
  <c r="GA17" i="3"/>
  <c r="GB17" i="3" s="1"/>
  <c r="DP17" i="3"/>
  <c r="DQ17" i="3" s="1"/>
  <c r="SZ17" i="3"/>
  <c r="TA17" i="3" s="1"/>
  <c r="TB17" i="3" s="1"/>
  <c r="TC17" i="3" s="1"/>
  <c r="TD17" i="3" s="1"/>
  <c r="TE17" i="3" s="1"/>
  <c r="PJ17" i="3"/>
  <c r="PK17" i="3" s="1"/>
  <c r="PL17" i="3" s="1"/>
  <c r="PM17" i="3" s="1"/>
  <c r="PN17" i="3" s="1"/>
  <c r="PO17" i="3" s="1"/>
  <c r="FQ17" i="3"/>
  <c r="FR17" i="3" s="1"/>
  <c r="NW17" i="3"/>
  <c r="NX17" i="3" s="1"/>
  <c r="NS17" i="3"/>
  <c r="NT17" i="3" s="1"/>
  <c r="EB17" i="3"/>
  <c r="EC17" i="3" s="1"/>
  <c r="ED17" i="3" s="1"/>
  <c r="EE17" i="3" s="1"/>
  <c r="EF17" i="3" s="1"/>
  <c r="EG17" i="3" s="1"/>
  <c r="LZ17" i="3"/>
  <c r="MA17" i="3" s="1"/>
  <c r="PP17" i="3"/>
  <c r="PQ17" i="3" s="1"/>
  <c r="CS17" i="3"/>
  <c r="CT17" i="3" s="1"/>
  <c r="KV17" i="3"/>
  <c r="KW17" i="3" s="1"/>
  <c r="IJ17" i="3"/>
  <c r="IK17" i="3" s="1"/>
  <c r="QG17" i="3"/>
  <c r="QH17" i="3" s="1"/>
  <c r="ST17" i="3"/>
  <c r="SU17" i="3" s="1"/>
  <c r="SV17" i="3" s="1"/>
  <c r="SW17" i="3" s="1"/>
  <c r="JA17" i="3"/>
  <c r="EJ17" i="3"/>
  <c r="EK17" i="3" s="1"/>
  <c r="EL17" i="3" s="1"/>
  <c r="EM17" i="3" s="1"/>
  <c r="ID17" i="3"/>
  <c r="IE17" i="3" s="1"/>
  <c r="IF17" i="3" s="1"/>
  <c r="IG17" i="3" s="1"/>
  <c r="OR17" i="3"/>
  <c r="OS17" i="3" s="1"/>
  <c r="OT17" i="3" s="1"/>
  <c r="OU17" i="3" s="1"/>
  <c r="OV17" i="3" s="1"/>
  <c r="OW17" i="3" s="1"/>
  <c r="CY17" i="3"/>
  <c r="CZ17" i="3" s="1"/>
  <c r="DA17" i="3" s="1"/>
  <c r="DB17" i="3" s="1"/>
  <c r="DC17" i="3" s="1"/>
  <c r="DD17" i="3" s="1"/>
  <c r="HF17" i="3"/>
  <c r="SB17" i="3"/>
  <c r="KE17" i="3"/>
  <c r="KF17" i="3" s="1"/>
  <c r="KG17" i="3" s="1"/>
  <c r="KH17" i="3" s="1"/>
  <c r="KI17" i="3" s="1"/>
  <c r="KJ17" i="3" s="1"/>
  <c r="ER17" i="3"/>
  <c r="ES17" i="3" s="1"/>
  <c r="GI17" i="3"/>
  <c r="GJ17" i="3" s="1"/>
  <c r="GK17" i="3" s="1"/>
  <c r="GL17" i="3" s="1"/>
  <c r="MX17" i="3"/>
  <c r="GO17" i="3"/>
  <c r="CG17" i="3"/>
  <c r="CH17" i="3" s="1"/>
  <c r="LN17" i="3"/>
  <c r="LO17" i="3" s="1"/>
  <c r="HR17" i="3"/>
  <c r="HS17" i="3" s="1"/>
  <c r="HT17" i="3" s="1"/>
  <c r="HU17" i="3" s="1"/>
  <c r="HV17" i="3" s="1"/>
  <c r="HW17" i="3" s="1"/>
  <c r="RA17" i="3"/>
  <c r="RB17" i="3" s="1"/>
  <c r="ET17" i="3"/>
  <c r="EU17" i="3" s="1"/>
  <c r="EV17" i="3" s="1"/>
  <c r="EW17" i="3" s="1"/>
  <c r="EX17" i="3" s="1"/>
  <c r="EY17" i="3" s="1"/>
  <c r="BU17" i="3"/>
  <c r="BV17" i="3" s="1"/>
  <c r="GE17" i="3"/>
  <c r="GF17" i="3" s="1"/>
  <c r="CM17" i="3"/>
  <c r="CN17" i="3" s="1"/>
  <c r="CO17" i="3" s="1"/>
  <c r="CP17" i="3" s="1"/>
  <c r="CQ17" i="3" s="1"/>
  <c r="CR17" i="3" s="1"/>
  <c r="LT17" i="3"/>
  <c r="LU17" i="3" s="1"/>
  <c r="LV17" i="3" s="1"/>
  <c r="LW17" i="3" s="1"/>
  <c r="HZ17" i="3"/>
  <c r="IA17" i="3" s="1"/>
  <c r="RI17" i="3"/>
  <c r="RJ17" i="3" s="1"/>
  <c r="JU17" i="3"/>
  <c r="JV17" i="3" s="1"/>
  <c r="DV17" i="3"/>
  <c r="DW17" i="3" s="1"/>
  <c r="KQ16" i="3"/>
  <c r="KP16" i="3"/>
  <c r="KU16" i="3"/>
  <c r="KR16" i="3"/>
  <c r="KT16" i="3"/>
  <c r="KS16" i="3"/>
  <c r="HE16" i="3"/>
  <c r="HC16" i="3"/>
  <c r="HB16" i="3"/>
  <c r="HA16" i="3"/>
  <c r="GZ16" i="3"/>
  <c r="HD16" i="3"/>
  <c r="RY16" i="3"/>
  <c r="RX16" i="3"/>
  <c r="RW16" i="3"/>
  <c r="RV16" i="3"/>
  <c r="RZ16" i="3"/>
  <c r="SA16" i="3"/>
  <c r="FH16" i="3"/>
  <c r="FJ16" i="3"/>
  <c r="FI16" i="3"/>
  <c r="FG16" i="3"/>
  <c r="FF16" i="3"/>
  <c r="FE16" i="3"/>
  <c r="QF16" i="3"/>
  <c r="QE16" i="3"/>
  <c r="QD16" i="3"/>
  <c r="QC16" i="3"/>
  <c r="QB16" i="3"/>
  <c r="QA16" i="3"/>
  <c r="DM16" i="3"/>
  <c r="DL16" i="3"/>
  <c r="DK16" i="3"/>
  <c r="DJ16" i="3"/>
  <c r="DN16" i="3"/>
  <c r="DO16" i="3"/>
  <c r="OJ16" i="3"/>
  <c r="OI16" i="3"/>
  <c r="OH16" i="3"/>
  <c r="OG16" i="3"/>
  <c r="OF16" i="3"/>
  <c r="OK16" i="3"/>
  <c r="BT16" i="3"/>
  <c r="BS16" i="3"/>
  <c r="BQ16" i="3"/>
  <c r="BR16" i="3"/>
  <c r="BP16" i="3"/>
  <c r="BO16" i="3"/>
  <c r="MN16" i="3"/>
  <c r="MM16" i="3"/>
  <c r="ML16" i="3"/>
  <c r="MK16" i="3"/>
  <c r="MO16" i="3"/>
  <c r="MP16" i="3"/>
  <c r="Q16" i="3"/>
  <c r="JS16" i="3" s="1"/>
  <c r="JT16" i="3" s="1"/>
  <c r="P16" i="3"/>
  <c r="T23" i="3"/>
  <c r="Z23" i="3" s="1"/>
  <c r="U23" i="3"/>
  <c r="AF23" i="3" s="1"/>
  <c r="AG23" i="3" s="1"/>
  <c r="AH23" i="3" s="1"/>
  <c r="AI23" i="3" s="1"/>
  <c r="AJ23" i="3" s="1"/>
  <c r="AK23" i="3" s="1"/>
  <c r="V23" i="3"/>
  <c r="AL23" i="3" s="1"/>
  <c r="AM23" i="3" s="1"/>
  <c r="AN23" i="3" s="1"/>
  <c r="AO23" i="3" s="1"/>
  <c r="AP23" i="3" s="1"/>
  <c r="AQ23" i="3" s="1"/>
  <c r="W23" i="3"/>
  <c r="AR23" i="3" s="1"/>
  <c r="AS23" i="3" s="1"/>
  <c r="AT23" i="3" s="1"/>
  <c r="AU23" i="3" s="1"/>
  <c r="AV23" i="3" s="1"/>
  <c r="AW23" i="3" s="1"/>
  <c r="X23" i="3"/>
  <c r="AX23" i="3" s="1"/>
  <c r="AY23" i="3" s="1"/>
  <c r="AZ23" i="3" s="1"/>
  <c r="BA23" i="3" s="1"/>
  <c r="BB23" i="3" s="1"/>
  <c r="BC23" i="3" s="1"/>
  <c r="T17" i="3"/>
  <c r="Z17" i="3" s="1"/>
  <c r="U17" i="3"/>
  <c r="AF17" i="3" s="1"/>
  <c r="AG17" i="3" s="1"/>
  <c r="AH17" i="3" s="1"/>
  <c r="AI17" i="3" s="1"/>
  <c r="AJ17" i="3" s="1"/>
  <c r="AK17" i="3" s="1"/>
  <c r="V17" i="3"/>
  <c r="AL17" i="3" s="1"/>
  <c r="AM17" i="3" s="1"/>
  <c r="W17" i="3"/>
  <c r="AR17" i="3" s="1"/>
  <c r="AS17" i="3" s="1"/>
  <c r="AT17" i="3" s="1"/>
  <c r="AU17" i="3" s="1"/>
  <c r="X17" i="3"/>
  <c r="AX17" i="3" s="1"/>
  <c r="AY17" i="3" s="1"/>
  <c r="AZ17" i="3" s="1"/>
  <c r="BA17" i="3" s="1"/>
  <c r="BB17" i="3" s="1"/>
  <c r="BC17" i="3" s="1"/>
  <c r="T16" i="3"/>
  <c r="V16" i="3"/>
  <c r="X16" i="3"/>
  <c r="W16" i="3"/>
  <c r="U16" i="3"/>
  <c r="U21" i="3"/>
  <c r="AF21" i="3" s="1"/>
  <c r="AG21" i="3" s="1"/>
  <c r="AH21" i="3" s="1"/>
  <c r="AI21" i="3" s="1"/>
  <c r="AJ21" i="3" s="1"/>
  <c r="AK21" i="3" s="1"/>
  <c r="V21" i="3"/>
  <c r="AL21" i="3" s="1"/>
  <c r="AM21" i="3" s="1"/>
  <c r="AN21" i="3" s="1"/>
  <c r="AO21" i="3" s="1"/>
  <c r="W21" i="3"/>
  <c r="AR21" i="3" s="1"/>
  <c r="AS21" i="3" s="1"/>
  <c r="AT21" i="3" s="1"/>
  <c r="AU21" i="3" s="1"/>
  <c r="AV21" i="3" s="1"/>
  <c r="AW21" i="3" s="1"/>
  <c r="X21" i="3"/>
  <c r="AX21" i="3" s="1"/>
  <c r="AY21" i="3" s="1"/>
  <c r="AZ21" i="3" s="1"/>
  <c r="BA21" i="3" s="1"/>
  <c r="AZ20" i="3"/>
  <c r="BA20" i="3" s="1"/>
  <c r="BB20" i="3" s="1"/>
  <c r="BC20" i="3" s="1"/>
  <c r="AH27" i="3"/>
  <c r="AI27" i="3" s="1"/>
  <c r="BB22" i="3"/>
  <c r="BC22" i="3" s="1"/>
  <c r="AN28" i="3"/>
  <c r="AO28" i="3" s="1"/>
  <c r="AP28" i="3" s="1"/>
  <c r="AQ28" i="3" s="1"/>
  <c r="AT20" i="3"/>
  <c r="AU20" i="3" s="1"/>
  <c r="AV20" i="3" s="1"/>
  <c r="AW20" i="3" s="1"/>
  <c r="AT28" i="3"/>
  <c r="AU28" i="3" s="1"/>
  <c r="AV28" i="3" s="1"/>
  <c r="AW28" i="3" s="1"/>
  <c r="AN18" i="3"/>
  <c r="AO18" i="3" s="1"/>
  <c r="BB27" i="3"/>
  <c r="BC27" i="3" s="1"/>
  <c r="AN25" i="3"/>
  <c r="AO25" i="3" s="1"/>
  <c r="AT22" i="3"/>
  <c r="AU22" i="3" s="1"/>
  <c r="AN20" i="3"/>
  <c r="AO20" i="3" s="1"/>
  <c r="AH22" i="3"/>
  <c r="AI22" i="3" s="1"/>
  <c r="AJ22" i="3" s="1"/>
  <c r="AK22" i="3" s="1"/>
  <c r="AT27" i="3"/>
  <c r="AU27" i="3" s="1"/>
  <c r="AV27" i="3" s="1"/>
  <c r="AW27" i="3" s="1"/>
  <c r="AH25" i="3"/>
  <c r="AI25" i="3" s="1"/>
  <c r="AN22" i="3"/>
  <c r="AO22" i="3" s="1"/>
  <c r="AP22" i="3" s="1"/>
  <c r="AQ22" i="3" s="1"/>
  <c r="BB28" i="3"/>
  <c r="BC28" i="3" s="1"/>
  <c r="AJ20" i="3"/>
  <c r="AK20" i="3" s="1"/>
  <c r="AN27" i="3"/>
  <c r="AO27" i="3" s="1"/>
  <c r="AH26" i="3"/>
  <c r="AI26" i="3" s="1"/>
  <c r="AJ26" i="3" s="1"/>
  <c r="AK26" i="3" s="1"/>
  <c r="AN30" i="3"/>
  <c r="AO30" i="3" s="1"/>
  <c r="AP30" i="3" s="1"/>
  <c r="AQ30" i="3" s="1"/>
  <c r="AT24" i="3"/>
  <c r="AU24" i="3" s="1"/>
  <c r="AN19" i="3"/>
  <c r="AO19" i="3" s="1"/>
  <c r="AP19" i="3" s="1"/>
  <c r="AQ19" i="3" s="1"/>
  <c r="AJ30" i="3"/>
  <c r="AK30" i="3" s="1"/>
  <c r="AZ24" i="3"/>
  <c r="BA24" i="3" s="1"/>
  <c r="BB24" i="3" s="1"/>
  <c r="BC24" i="3" s="1"/>
  <c r="AH19" i="3"/>
  <c r="AI19" i="3" s="1"/>
  <c r="AJ19" i="3" s="1"/>
  <c r="AK19" i="3" s="1"/>
  <c r="BB25" i="3"/>
  <c r="BC25" i="3" s="1"/>
  <c r="AN26" i="3"/>
  <c r="AO26" i="3" s="1"/>
  <c r="AP26" i="3" s="1"/>
  <c r="AQ26" i="3" s="1"/>
  <c r="BB30" i="3"/>
  <c r="BC30" i="3" s="1"/>
  <c r="AN24" i="3"/>
  <c r="AO24" i="3" s="1"/>
  <c r="AP24" i="3" s="1"/>
  <c r="AQ24" i="3" s="1"/>
  <c r="AN29" i="3"/>
  <c r="AO29" i="3" s="1"/>
  <c r="AP29" i="3" s="1"/>
  <c r="AQ29" i="3" s="1"/>
  <c r="BB19" i="3"/>
  <c r="BC19" i="3" s="1"/>
  <c r="AT30" i="3"/>
  <c r="AU30" i="3" s="1"/>
  <c r="AV30" i="3" s="1"/>
  <c r="AW30" i="3" s="1"/>
  <c r="AH24" i="3"/>
  <c r="AI24" i="3" s="1"/>
  <c r="AJ24" i="3" s="1"/>
  <c r="AK24" i="3" s="1"/>
  <c r="AH29" i="3"/>
  <c r="AI29" i="3" s="1"/>
  <c r="AJ29" i="3" s="1"/>
  <c r="AK29" i="3" s="1"/>
  <c r="BD26" i="3"/>
  <c r="BE26" i="3" s="1"/>
  <c r="BF26" i="3" s="1"/>
  <c r="Z22" i="3"/>
  <c r="Z25" i="3"/>
  <c r="Z28" i="3"/>
  <c r="BD25" i="3"/>
  <c r="BE25" i="3" s="1"/>
  <c r="BD29" i="3"/>
  <c r="BE29" i="3" s="1"/>
  <c r="BF24" i="3"/>
  <c r="BG24" i="3" s="1"/>
  <c r="Z26" i="3"/>
  <c r="Y23" i="3"/>
  <c r="T24" i="3"/>
  <c r="Y22" i="3"/>
  <c r="BD22" i="3" s="1"/>
  <c r="BE22" i="3" s="1"/>
  <c r="Y17" i="3"/>
  <c r="T29" i="3"/>
  <c r="Y28" i="3"/>
  <c r="BD28" i="3" s="1"/>
  <c r="BE28" i="3" s="1"/>
  <c r="T18" i="3"/>
  <c r="Y18" i="3"/>
  <c r="BD18" i="3" s="1"/>
  <c r="BE18" i="3" s="1"/>
  <c r="T30" i="3"/>
  <c r="Y30" i="3"/>
  <c r="BD30" i="3" s="1"/>
  <c r="BE30" i="3" s="1"/>
  <c r="T20" i="3"/>
  <c r="Y20" i="3"/>
  <c r="BD20" i="3" s="1"/>
  <c r="BE20" i="3" s="1"/>
  <c r="BF20" i="3" s="1"/>
  <c r="BG20" i="3" s="1"/>
  <c r="Y21" i="3"/>
  <c r="T21" i="3"/>
  <c r="Y19" i="3"/>
  <c r="T19" i="3"/>
  <c r="T27" i="3"/>
  <c r="Y27" i="3"/>
  <c r="Y16" i="3"/>
  <c r="TN16" i="9" l="1"/>
  <c r="IP27" i="9"/>
  <c r="HG27" i="9"/>
  <c r="MR24" i="9"/>
  <c r="MS24" i="9" s="1"/>
  <c r="OA24" i="9"/>
  <c r="QU25" i="9"/>
  <c r="QV25" i="9" s="1"/>
  <c r="QW25" i="9" s="1"/>
  <c r="QX25" i="9" s="1"/>
  <c r="GG16" i="9"/>
  <c r="GH16" i="9"/>
  <c r="JD16" i="9"/>
  <c r="JE16" i="9" s="1"/>
  <c r="KL16" i="9"/>
  <c r="SC18" i="9"/>
  <c r="TL18" i="9"/>
  <c r="TO18" i="9" s="1"/>
  <c r="AA18" i="9"/>
  <c r="BJ18" i="9"/>
  <c r="BC16" i="9"/>
  <c r="BB16" i="9"/>
  <c r="RQ21" i="9"/>
  <c r="QH21" i="9"/>
  <c r="PF23" i="9"/>
  <c r="PG23" i="9" s="1"/>
  <c r="PH23" i="9" s="1"/>
  <c r="PI23" i="9" s="1"/>
  <c r="QI16" i="9"/>
  <c r="RR16" i="9" s="1"/>
  <c r="QJ16" i="9"/>
  <c r="QK16" i="9" s="1"/>
  <c r="RS16" i="9" s="1"/>
  <c r="FA19" i="9"/>
  <c r="AA27" i="9"/>
  <c r="AB27" i="9" s="1"/>
  <c r="AC27" i="9" s="1"/>
  <c r="BJ27" i="9"/>
  <c r="EF24" i="9"/>
  <c r="EG24" i="9"/>
  <c r="AA24" i="9"/>
  <c r="AB24" i="9" s="1"/>
  <c r="BJ24" i="9"/>
  <c r="EE20" i="9"/>
  <c r="EF20" i="9" s="1"/>
  <c r="EG20" i="9" s="1"/>
  <c r="ED20" i="9"/>
  <c r="QQ20" i="9"/>
  <c r="QR20" i="9" s="1"/>
  <c r="MR28" i="9"/>
  <c r="OA28" i="9"/>
  <c r="JB26" i="9"/>
  <c r="KK26" i="9"/>
  <c r="SS25" i="9"/>
  <c r="SR25" i="9"/>
  <c r="BV24" i="9"/>
  <c r="BW24" i="9" s="1"/>
  <c r="DE24" i="9"/>
  <c r="LL24" i="9"/>
  <c r="LM24" i="9"/>
  <c r="EM20" i="9"/>
  <c r="EL20" i="9"/>
  <c r="MF20" i="9"/>
  <c r="KW20" i="9"/>
  <c r="KX20" i="9" s="1"/>
  <c r="AA26" i="9"/>
  <c r="AB26" i="9" s="1"/>
  <c r="BJ26" i="9"/>
  <c r="BJ25" i="9"/>
  <c r="AA25" i="9"/>
  <c r="BV22" i="9"/>
  <c r="BW22" i="9" s="1"/>
  <c r="DE22" i="9"/>
  <c r="SK22" i="9"/>
  <c r="SL22" i="9" s="1"/>
  <c r="SM22" i="9" s="1"/>
  <c r="SJ22" i="9"/>
  <c r="LG18" i="9"/>
  <c r="LF18" i="9"/>
  <c r="GS21" i="9"/>
  <c r="GT21" i="9"/>
  <c r="LS21" i="9"/>
  <c r="LR21" i="9"/>
  <c r="TD23" i="9"/>
  <c r="TE23" i="9" s="1"/>
  <c r="MR23" i="9"/>
  <c r="OA23" i="9"/>
  <c r="PH16" i="9"/>
  <c r="PI16" i="9" s="1"/>
  <c r="RR19" i="9"/>
  <c r="QW20" i="9"/>
  <c r="QX20" i="9"/>
  <c r="GK20" i="9"/>
  <c r="GL20" i="9" s="1"/>
  <c r="GM20" i="9" s="1"/>
  <c r="GN20" i="9" s="1"/>
  <c r="HZ28" i="9"/>
  <c r="IA28" i="9" s="1"/>
  <c r="IB28" i="9" s="1"/>
  <c r="IC28" i="9" s="1"/>
  <c r="NS26" i="9"/>
  <c r="NT26" i="9" s="1"/>
  <c r="DE25" i="9"/>
  <c r="BV25" i="9"/>
  <c r="EG23" i="9"/>
  <c r="EF23" i="9"/>
  <c r="MF22" i="9"/>
  <c r="KW22" i="9"/>
  <c r="KY17" i="9"/>
  <c r="KZ17" i="9" s="1"/>
  <c r="MG17" i="9"/>
  <c r="HG24" i="9"/>
  <c r="HH24" i="9" s="1"/>
  <c r="IP24" i="9"/>
  <c r="SD19" i="9"/>
  <c r="TM19" i="9" s="1"/>
  <c r="SE19" i="9"/>
  <c r="EZ22" i="9"/>
  <c r="DQ22" i="9"/>
  <c r="JB22" i="9"/>
  <c r="KK22" i="9"/>
  <c r="MR22" i="9"/>
  <c r="MS22" i="9" s="1"/>
  <c r="OA22" i="9"/>
  <c r="ON19" i="9"/>
  <c r="PW19" i="9" s="1"/>
  <c r="EJ18" i="9"/>
  <c r="EK18" i="9" s="1"/>
  <c r="BV18" i="9"/>
  <c r="BW18" i="9" s="1"/>
  <c r="DE18" i="9"/>
  <c r="SJ23" i="9"/>
  <c r="SK23" i="9"/>
  <c r="SL23" i="9" s="1"/>
  <c r="SM23" i="9" s="1"/>
  <c r="HG23" i="9"/>
  <c r="IP23" i="9"/>
  <c r="EM27" i="9"/>
  <c r="EL27" i="9"/>
  <c r="CK27" i="9"/>
  <c r="CL27" i="9"/>
  <c r="JB20" i="9"/>
  <c r="JC20" i="9" s="1"/>
  <c r="KK20" i="9"/>
  <c r="JL28" i="9"/>
  <c r="JK28" i="9"/>
  <c r="IH28" i="9"/>
  <c r="II28" i="9"/>
  <c r="DE28" i="9"/>
  <c r="BV28" i="9"/>
  <c r="PR25" i="9"/>
  <c r="PS25" i="9"/>
  <c r="PT25" i="9" s="1"/>
  <c r="PU25" i="9" s="1"/>
  <c r="KA22" i="9"/>
  <c r="KB22" i="9" s="1"/>
  <c r="KC22" i="9" s="1"/>
  <c r="KD22" i="9" s="1"/>
  <c r="CD24" i="9"/>
  <c r="CE24" i="9" s="1"/>
  <c r="CF24" i="9" s="1"/>
  <c r="CC24" i="9"/>
  <c r="NS28" i="9"/>
  <c r="NT28" i="9" s="1"/>
  <c r="CC25" i="9"/>
  <c r="CD25" i="9" s="1"/>
  <c r="CE25" i="9" s="1"/>
  <c r="CF25" i="9" s="1"/>
  <c r="TJ22" i="9"/>
  <c r="TK22" i="9" s="1"/>
  <c r="RA21" i="9"/>
  <c r="RB21" i="9"/>
  <c r="RC21" i="9" s="1"/>
  <c r="RD21" i="9" s="1"/>
  <c r="BJ21" i="9"/>
  <c r="AA21" i="9"/>
  <c r="NQ23" i="9"/>
  <c r="NR23" i="9"/>
  <c r="NS23" i="9" s="1"/>
  <c r="NT23" i="9" s="1"/>
  <c r="DE23" i="9"/>
  <c r="BV23" i="9"/>
  <c r="MR27" i="9"/>
  <c r="MS27" i="9" s="1"/>
  <c r="OA27" i="9"/>
  <c r="IQ16" i="9"/>
  <c r="HW24" i="9"/>
  <c r="HV24" i="9"/>
  <c r="QH24" i="9"/>
  <c r="RQ24" i="9"/>
  <c r="TO17" i="9"/>
  <c r="FL20" i="9"/>
  <c r="GU20" i="9"/>
  <c r="MB28" i="9"/>
  <c r="MC28" i="9" s="1"/>
  <c r="MD28" i="9" s="1"/>
  <c r="ME28" i="9" s="1"/>
  <c r="FS28" i="9"/>
  <c r="FT28" i="9" s="1"/>
  <c r="FU28" i="9" s="1"/>
  <c r="FV28" i="9" s="1"/>
  <c r="PV28" i="9"/>
  <c r="OM28" i="9"/>
  <c r="ON28" i="9" s="1"/>
  <c r="EM28" i="9"/>
  <c r="EL28" i="9"/>
  <c r="DQ26" i="9"/>
  <c r="DR26" i="9" s="1"/>
  <c r="EZ26" i="9"/>
  <c r="HG26" i="9"/>
  <c r="IP26" i="9"/>
  <c r="FS25" i="9"/>
  <c r="FT25" i="9" s="1"/>
  <c r="FU25" i="9" s="1"/>
  <c r="FV25" i="9" s="1"/>
  <c r="DA25" i="9"/>
  <c r="DB25" i="9" s="1"/>
  <c r="DC25" i="9" s="1"/>
  <c r="DD25" i="9" s="1"/>
  <c r="MT16" i="9"/>
  <c r="OB16" i="9"/>
  <c r="AB19" i="9"/>
  <c r="BK19" i="9" s="1"/>
  <c r="JW25" i="9"/>
  <c r="JX25" i="9" s="1"/>
  <c r="DG17" i="9"/>
  <c r="AJ22" i="9"/>
  <c r="AK22" i="9"/>
  <c r="OM18" i="9"/>
  <c r="PV18" i="9"/>
  <c r="SV21" i="9"/>
  <c r="SW21" i="9" s="1"/>
  <c r="SX21" i="9" s="1"/>
  <c r="SY21" i="9" s="1"/>
  <c r="RO21" i="9"/>
  <c r="RP21" i="9" s="1"/>
  <c r="HG21" i="9"/>
  <c r="IP21" i="9"/>
  <c r="IQ17" i="9"/>
  <c r="AP23" i="9"/>
  <c r="AQ23" i="9" s="1"/>
  <c r="FA17" i="9"/>
  <c r="NQ27" i="9"/>
  <c r="NR27" i="9"/>
  <c r="NS27" i="9" s="1"/>
  <c r="NT27" i="9" s="1"/>
  <c r="PW16" i="9"/>
  <c r="GS24" i="9"/>
  <c r="GT24" i="9" s="1"/>
  <c r="SE17" i="9"/>
  <c r="SF17" i="9" s="1"/>
  <c r="TM17" i="9"/>
  <c r="TP17" i="9" s="1"/>
  <c r="QH20" i="9"/>
  <c r="RQ20" i="9"/>
  <c r="KW28" i="9"/>
  <c r="MF28" i="9"/>
  <c r="GU28" i="9"/>
  <c r="FL28" i="9"/>
  <c r="EX28" i="9"/>
  <c r="EY28" i="9"/>
  <c r="TD26" i="9"/>
  <c r="TE26" i="9" s="1"/>
  <c r="GL26" i="9"/>
  <c r="GM26" i="9" s="1"/>
  <c r="GN26" i="9" s="1"/>
  <c r="GK26" i="9"/>
  <c r="KC25" i="9"/>
  <c r="KD25" i="9"/>
  <c r="FM19" i="9"/>
  <c r="GV19" i="9" s="1"/>
  <c r="FN19" i="9"/>
  <c r="FO19" i="9" s="1"/>
  <c r="GW19" i="9" s="1"/>
  <c r="NQ22" i="9"/>
  <c r="NR22" i="9" s="1"/>
  <c r="NS22" i="9" s="1"/>
  <c r="NT22" i="9" s="1"/>
  <c r="TD21" i="9"/>
  <c r="TE21" i="9" s="1"/>
  <c r="LP28" i="9"/>
  <c r="LQ28" i="9"/>
  <c r="HG22" i="9"/>
  <c r="HH22" i="9" s="1"/>
  <c r="IP22" i="9"/>
  <c r="PH18" i="9"/>
  <c r="PI18" i="9" s="1"/>
  <c r="OT18" i="9"/>
  <c r="OU18" i="9"/>
  <c r="OV18" i="9" s="1"/>
  <c r="OW18" i="9" s="1"/>
  <c r="NB18" i="9"/>
  <c r="NA18" i="9"/>
  <c r="TB18" i="9"/>
  <c r="TC18" i="9" s="1"/>
  <c r="TD18" i="9" s="1"/>
  <c r="TE18" i="9" s="1"/>
  <c r="SC21" i="9"/>
  <c r="SD21" i="9" s="1"/>
  <c r="TL21" i="9"/>
  <c r="BA21" i="9"/>
  <c r="BB21" i="9" s="1"/>
  <c r="BC21" i="9" s="1"/>
  <c r="AZ21" i="9"/>
  <c r="DA23" i="9"/>
  <c r="DB23" i="9"/>
  <c r="DC23" i="9" s="1"/>
  <c r="DD23" i="9" s="1"/>
  <c r="QH27" i="9"/>
  <c r="QI27" i="9" s="1"/>
  <c r="RQ27" i="9"/>
  <c r="OZ24" i="9"/>
  <c r="PA24" i="9"/>
  <c r="PB24" i="9" s="1"/>
  <c r="PC24" i="9" s="1"/>
  <c r="NG24" i="9"/>
  <c r="NH24" i="9"/>
  <c r="IF25" i="9"/>
  <c r="IG25" i="9" s="1"/>
  <c r="IH25" i="9" s="1"/>
  <c r="II25" i="9" s="1"/>
  <c r="QJ17" i="9"/>
  <c r="QI17" i="9"/>
  <c r="RR17" i="9" s="1"/>
  <c r="FL18" i="9"/>
  <c r="FM18" i="9" s="1"/>
  <c r="GU18" i="9"/>
  <c r="HQ23" i="9"/>
  <c r="HP23" i="9"/>
  <c r="IP25" i="9"/>
  <c r="HG25" i="9"/>
  <c r="PM18" i="9"/>
  <c r="PN18" i="9" s="1"/>
  <c r="PO18" i="9" s="1"/>
  <c r="PL18" i="9"/>
  <c r="NW18" i="9"/>
  <c r="NX18" i="9" s="1"/>
  <c r="NY18" i="9" s="1"/>
  <c r="NZ18" i="9" s="1"/>
  <c r="HG18" i="9"/>
  <c r="IP18" i="9"/>
  <c r="AP17" i="9"/>
  <c r="AQ17" i="9" s="1"/>
  <c r="SQ21" i="9"/>
  <c r="SR21" i="9" s="1"/>
  <c r="SS21" i="9" s="1"/>
  <c r="SP21" i="9"/>
  <c r="NT21" i="9"/>
  <c r="NS21" i="9"/>
  <c r="RQ23" i="9"/>
  <c r="QH23" i="9"/>
  <c r="JB23" i="9"/>
  <c r="KK23" i="9"/>
  <c r="MY27" i="9"/>
  <c r="MZ27" i="9" s="1"/>
  <c r="NA27" i="9" s="1"/>
  <c r="NB27" i="9" s="1"/>
  <c r="ER24" i="9"/>
  <c r="ES24" i="9"/>
  <c r="IN24" i="9"/>
  <c r="IO24" i="9"/>
  <c r="MZ24" i="9"/>
  <c r="NA24" i="9" s="1"/>
  <c r="NB24" i="9" s="1"/>
  <c r="MY24" i="9"/>
  <c r="RJ24" i="9"/>
  <c r="RI24" i="9"/>
  <c r="MS17" i="9"/>
  <c r="OB17" i="9" s="1"/>
  <c r="PO20" i="9"/>
  <c r="PN20" i="9"/>
  <c r="GQ20" i="9"/>
  <c r="GR20" i="9"/>
  <c r="AA20" i="9"/>
  <c r="BJ20" i="9"/>
  <c r="GA28" i="9"/>
  <c r="GB28" i="9" s="1"/>
  <c r="JC17" i="9"/>
  <c r="KL17" i="9" s="1"/>
  <c r="JD17" i="9"/>
  <c r="JE17" i="9" s="1"/>
  <c r="KM17" i="9" s="1"/>
  <c r="MR26" i="9"/>
  <c r="OA26" i="9"/>
  <c r="AH26" i="9"/>
  <c r="AI26" i="9" s="1"/>
  <c r="AJ26" i="9" s="1"/>
  <c r="AK26" i="9" s="1"/>
  <c r="JR25" i="9"/>
  <c r="JQ25" i="9"/>
  <c r="MR25" i="9"/>
  <c r="OA25" i="9"/>
  <c r="KI18" i="9"/>
  <c r="KJ18" i="9" s="1"/>
  <c r="SC22" i="9"/>
  <c r="SD22" i="9" s="1"/>
  <c r="TL22" i="9"/>
  <c r="JW22" i="9"/>
  <c r="JX22" i="9" s="1"/>
  <c r="DF17" i="9"/>
  <c r="TH18" i="9"/>
  <c r="TI18" i="9"/>
  <c r="JO18" i="9"/>
  <c r="JP18" i="9" s="1"/>
  <c r="JQ18" i="9" s="1"/>
  <c r="JR18" i="9" s="1"/>
  <c r="BX16" i="9"/>
  <c r="BW16" i="9"/>
  <c r="DF16" i="9" s="1"/>
  <c r="FL21" i="9"/>
  <c r="GU21" i="9"/>
  <c r="PL21" i="9"/>
  <c r="PM21" i="9" s="1"/>
  <c r="PN21" i="9" s="1"/>
  <c r="PO21" i="9" s="1"/>
  <c r="QO23" i="9"/>
  <c r="QP23" i="9" s="1"/>
  <c r="QQ23" i="9" s="1"/>
  <c r="QR23" i="9" s="1"/>
  <c r="NG16" i="9"/>
  <c r="NH16" i="9" s="1"/>
  <c r="OM20" i="9"/>
  <c r="PV20" i="9"/>
  <c r="BV20" i="9"/>
  <c r="DE20" i="9"/>
  <c r="OZ26" i="9"/>
  <c r="PA26" i="9"/>
  <c r="PB26" i="9" s="1"/>
  <c r="PC26" i="9" s="1"/>
  <c r="OM26" i="9"/>
  <c r="PV26" i="9"/>
  <c r="QH25" i="9"/>
  <c r="RQ25" i="9"/>
  <c r="KW25" i="9"/>
  <c r="KX25" i="9" s="1"/>
  <c r="MF25" i="9"/>
  <c r="AB17" i="9"/>
  <c r="BK17" i="9" s="1"/>
  <c r="AC17" i="9"/>
  <c r="DQ23" i="9"/>
  <c r="EZ23" i="9"/>
  <c r="BV21" i="9"/>
  <c r="BW21" i="9" s="1"/>
  <c r="DE21" i="9"/>
  <c r="DE26" i="9"/>
  <c r="BV26" i="9"/>
  <c r="OM24" i="9"/>
  <c r="ON24" i="9" s="1"/>
  <c r="PV24" i="9"/>
  <c r="EZ20" i="9"/>
  <c r="DQ20" i="9"/>
  <c r="AB16" i="9"/>
  <c r="BK16" i="9" s="1"/>
  <c r="AC16" i="9"/>
  <c r="GU22" i="9"/>
  <c r="FL22" i="9"/>
  <c r="TB22" i="9"/>
  <c r="TC22" i="9"/>
  <c r="TD22" i="9" s="1"/>
  <c r="TE22" i="9" s="1"/>
  <c r="EZ18" i="9"/>
  <c r="DQ18" i="9"/>
  <c r="OO17" i="9"/>
  <c r="OP17" i="9" s="1"/>
  <c r="PW17" i="9"/>
  <c r="JB21" i="9"/>
  <c r="KK21" i="9"/>
  <c r="SJ21" i="9"/>
  <c r="SK21" i="9"/>
  <c r="PV21" i="9"/>
  <c r="OM21" i="9"/>
  <c r="AA23" i="9"/>
  <c r="BJ23" i="9"/>
  <c r="KW23" i="9"/>
  <c r="MF23" i="9"/>
  <c r="QO27" i="9"/>
  <c r="QP27" i="9"/>
  <c r="JB27" i="9"/>
  <c r="KK27" i="9"/>
  <c r="BV27" i="9"/>
  <c r="DE27" i="9"/>
  <c r="MS19" i="9"/>
  <c r="OB19" i="9" s="1"/>
  <c r="MT19" i="9"/>
  <c r="DQ24" i="9"/>
  <c r="EZ24" i="9"/>
  <c r="QR24" i="9"/>
  <c r="QQ24" i="9"/>
  <c r="SC20" i="9"/>
  <c r="TL20" i="9"/>
  <c r="SX20" i="9"/>
  <c r="SY20" i="9" s="1"/>
  <c r="KK28" i="9"/>
  <c r="JB28" i="9"/>
  <c r="HG28" i="9"/>
  <c r="HH28" i="9" s="1"/>
  <c r="IP28" i="9"/>
  <c r="KW26" i="9"/>
  <c r="MF26" i="9"/>
  <c r="AJ18" i="9"/>
  <c r="AK18" i="9"/>
  <c r="SC26" i="9"/>
  <c r="SD26" i="9" s="1"/>
  <c r="TL26" i="9"/>
  <c r="RA22" i="9"/>
  <c r="RB22" i="9" s="1"/>
  <c r="CC22" i="9"/>
  <c r="CD22" i="9"/>
  <c r="CE22" i="9" s="1"/>
  <c r="CF22" i="9" s="1"/>
  <c r="OM22" i="9"/>
  <c r="PV22" i="9"/>
  <c r="IH17" i="9"/>
  <c r="IR17" i="9" s="1"/>
  <c r="QH18" i="9"/>
  <c r="RQ18" i="9"/>
  <c r="AO18" i="9"/>
  <c r="AP18" i="9" s="1"/>
  <c r="AQ18" i="9" s="1"/>
  <c r="AN18" i="9"/>
  <c r="FL23" i="9"/>
  <c r="GU23" i="9"/>
  <c r="OM23" i="9"/>
  <c r="ON23" i="9" s="1"/>
  <c r="PV23" i="9"/>
  <c r="KW27" i="9"/>
  <c r="MF27" i="9"/>
  <c r="KK24" i="9"/>
  <c r="JB24" i="9"/>
  <c r="JC24" i="9" s="1"/>
  <c r="MG19" i="9"/>
  <c r="HP20" i="9"/>
  <c r="HQ20" i="9" s="1"/>
  <c r="NY20" i="9"/>
  <c r="NZ20" i="9" s="1"/>
  <c r="LJ28" i="9"/>
  <c r="LK28" i="9"/>
  <c r="LL28" i="9" s="1"/>
  <c r="LM28" i="9" s="1"/>
  <c r="PH25" i="9"/>
  <c r="PI25" i="9"/>
  <c r="RJ26" i="9"/>
  <c r="RI26" i="9"/>
  <c r="HW18" i="9"/>
  <c r="HV18" i="9"/>
  <c r="KW18" i="9"/>
  <c r="MF18" i="9"/>
  <c r="FM17" i="9"/>
  <c r="GV17" i="9" s="1"/>
  <c r="KW21" i="9"/>
  <c r="MF21" i="9"/>
  <c r="DQ21" i="9"/>
  <c r="EZ21" i="9"/>
  <c r="AH21" i="9"/>
  <c r="AI21" i="9" s="1"/>
  <c r="AJ21" i="9" s="1"/>
  <c r="AK21" i="9" s="1"/>
  <c r="CC23" i="9"/>
  <c r="CD23" i="9" s="1"/>
  <c r="CE23" i="9" s="1"/>
  <c r="CF23" i="9" s="1"/>
  <c r="EW23" i="9"/>
  <c r="EX23" i="9" s="1"/>
  <c r="EY23" i="9" s="1"/>
  <c r="EV23" i="9"/>
  <c r="FM16" i="9"/>
  <c r="GV16" i="9" s="1"/>
  <c r="FL27" i="9"/>
  <c r="FM27" i="9" s="1"/>
  <c r="GU27" i="9"/>
  <c r="DQ27" i="9"/>
  <c r="EZ27" i="9"/>
  <c r="BW19" i="9"/>
  <c r="DF19" i="9" s="1"/>
  <c r="BX19" i="9"/>
  <c r="BY19" i="9" s="1"/>
  <c r="DG19" i="9" s="1"/>
  <c r="SC24" i="9"/>
  <c r="SD24" i="9" s="1"/>
  <c r="TL24" i="9"/>
  <c r="SX24" i="9"/>
  <c r="SY24" i="9"/>
  <c r="KW24" i="9"/>
  <c r="KX24" i="9" s="1"/>
  <c r="MF24" i="9"/>
  <c r="OA20" i="9"/>
  <c r="MR20" i="9"/>
  <c r="CV28" i="9"/>
  <c r="CW28" i="9" s="1"/>
  <c r="CX28" i="9" s="1"/>
  <c r="CU28" i="9"/>
  <c r="CO28" i="9"/>
  <c r="CP28" i="9" s="1"/>
  <c r="CQ28" i="9" s="1"/>
  <c r="CR28" i="9" s="1"/>
  <c r="NF28" i="9"/>
  <c r="NE28" i="9"/>
  <c r="GQ25" i="9"/>
  <c r="GR25" i="9" s="1"/>
  <c r="GS25" i="9" s="1"/>
  <c r="GT25" i="9" s="1"/>
  <c r="DQ25" i="9"/>
  <c r="DR25" i="9" s="1"/>
  <c r="EZ25" i="9"/>
  <c r="NM22" i="9"/>
  <c r="NN22" i="9"/>
  <c r="MR18" i="9"/>
  <c r="OA18" i="9"/>
  <c r="RM27" i="9"/>
  <c r="RN27" i="9" s="1"/>
  <c r="RO27" i="9" s="1"/>
  <c r="RP27" i="9" s="1"/>
  <c r="QH22" i="9"/>
  <c r="QI22" i="9" s="1"/>
  <c r="RQ22" i="9"/>
  <c r="KK18" i="9"/>
  <c r="JB18" i="9"/>
  <c r="LW23" i="9"/>
  <c r="LX23" i="9" s="1"/>
  <c r="LY23" i="9" s="1"/>
  <c r="LV23" i="9"/>
  <c r="KY16" i="9"/>
  <c r="KZ16" i="9" s="1"/>
  <c r="MG16" i="9"/>
  <c r="OM27" i="9"/>
  <c r="PV27" i="9"/>
  <c r="TL27" i="9"/>
  <c r="TO27" i="9" s="1"/>
  <c r="SC27" i="9"/>
  <c r="FL24" i="9"/>
  <c r="FM24" i="9" s="1"/>
  <c r="GU24" i="9"/>
  <c r="HG20" i="9"/>
  <c r="IP20" i="9"/>
  <c r="TO16" i="9"/>
  <c r="SC28" i="9"/>
  <c r="SD28" i="9" s="1"/>
  <c r="TL28" i="9"/>
  <c r="AN28" i="9"/>
  <c r="AO28" i="9" s="1"/>
  <c r="AA28" i="9"/>
  <c r="BJ28" i="9"/>
  <c r="SC25" i="9"/>
  <c r="SD25" i="9" s="1"/>
  <c r="TL25" i="9"/>
  <c r="OM25" i="9"/>
  <c r="ON25" i="9" s="1"/>
  <c r="PV25" i="9"/>
  <c r="FL25" i="9"/>
  <c r="GU25" i="9"/>
  <c r="HP22" i="9"/>
  <c r="HQ22" i="9" s="1"/>
  <c r="HV28" i="9"/>
  <c r="HW28" i="9"/>
  <c r="EE22" i="9"/>
  <c r="EF22" i="9" s="1"/>
  <c r="EG22" i="9" s="1"/>
  <c r="ED22" i="9"/>
  <c r="AA22" i="9"/>
  <c r="BJ22" i="9"/>
  <c r="PT18" i="9"/>
  <c r="PU18" i="9" s="1"/>
  <c r="LR16" i="9"/>
  <c r="LS16" i="9" s="1"/>
  <c r="LD21" i="9"/>
  <c r="LE21" i="9" s="1"/>
  <c r="LF21" i="9" s="1"/>
  <c r="LG21" i="9" s="1"/>
  <c r="RI21" i="9"/>
  <c r="RJ21" i="9" s="1"/>
  <c r="MR21" i="9"/>
  <c r="OA21" i="9"/>
  <c r="SC23" i="9"/>
  <c r="TL23" i="9"/>
  <c r="AZ27" i="9"/>
  <c r="BK27" i="9" s="1"/>
  <c r="EV20" i="9"/>
  <c r="EW20" i="9" s="1"/>
  <c r="EX20" i="9" s="1"/>
  <c r="EY20" i="9" s="1"/>
  <c r="SJ20" i="9"/>
  <c r="SK20" i="9"/>
  <c r="SL20" i="9" s="1"/>
  <c r="SM20" i="9" s="1"/>
  <c r="TM16" i="9"/>
  <c r="PH28" i="9"/>
  <c r="PI28" i="9" s="1"/>
  <c r="QH28" i="9"/>
  <c r="RQ28" i="9"/>
  <c r="EZ28" i="9"/>
  <c r="DQ28" i="9"/>
  <c r="FL26" i="9"/>
  <c r="GU26" i="9"/>
  <c r="RQ26" i="9"/>
  <c r="QH26" i="9"/>
  <c r="PL25" i="9"/>
  <c r="PM25" i="9" s="1"/>
  <c r="KK25" i="9"/>
  <c r="JB25" i="9"/>
  <c r="JC25" i="9" s="1"/>
  <c r="JD19" i="9"/>
  <c r="KL19" i="9"/>
  <c r="BZ17" i="9"/>
  <c r="SG16" i="9"/>
  <c r="DU17" i="9"/>
  <c r="KZ19" i="9"/>
  <c r="MH19" i="9" s="1"/>
  <c r="DT19" i="9"/>
  <c r="FB19" i="9" s="1"/>
  <c r="QK19" i="9"/>
  <c r="RS19" i="9" s="1"/>
  <c r="OP16" i="9"/>
  <c r="PX16" i="9" s="1"/>
  <c r="QL16" i="9"/>
  <c r="HK17" i="9"/>
  <c r="HJ16" i="9"/>
  <c r="IR16" i="9" s="1"/>
  <c r="DU16" i="9"/>
  <c r="HK19" i="9"/>
  <c r="OA30" i="3"/>
  <c r="PV28" i="3"/>
  <c r="EZ25" i="3"/>
  <c r="PW25" i="3"/>
  <c r="DE21" i="3"/>
  <c r="MG29" i="3"/>
  <c r="EB16" i="3"/>
  <c r="EC16" i="3" s="1"/>
  <c r="ED16" i="3" s="1"/>
  <c r="EE16" i="3" s="1"/>
  <c r="EF16" i="3" s="1"/>
  <c r="EG16" i="3" s="1"/>
  <c r="TF16" i="3"/>
  <c r="TG16" i="3" s="1"/>
  <c r="TH16" i="3" s="1"/>
  <c r="TI16" i="3" s="1"/>
  <c r="TJ16" i="3" s="1"/>
  <c r="TK16" i="3" s="1"/>
  <c r="IP29" i="3"/>
  <c r="JU16" i="3"/>
  <c r="JV16" i="3" s="1"/>
  <c r="JW16" i="3" s="1"/>
  <c r="JX16" i="3" s="1"/>
  <c r="OX16" i="3"/>
  <c r="OY16" i="3" s="1"/>
  <c r="OZ16" i="3" s="1"/>
  <c r="PA16" i="3" s="1"/>
  <c r="PB16" i="3" s="1"/>
  <c r="PC16" i="3" s="1"/>
  <c r="ID16" i="3"/>
  <c r="IE16" i="3" s="1"/>
  <c r="IF16" i="3" s="1"/>
  <c r="IG16" i="3" s="1"/>
  <c r="LH16" i="3"/>
  <c r="LI16" i="3" s="1"/>
  <c r="LJ16" i="3" s="1"/>
  <c r="LK16" i="3" s="1"/>
  <c r="LL16" i="3" s="1"/>
  <c r="LM16" i="3" s="1"/>
  <c r="TL17" i="3"/>
  <c r="EZ23" i="3"/>
  <c r="MF28" i="3"/>
  <c r="IP23" i="3"/>
  <c r="IP19" i="3"/>
  <c r="TL22" i="3"/>
  <c r="IP21" i="3"/>
  <c r="OR16" i="3"/>
  <c r="OS16" i="3" s="1"/>
  <c r="OT16" i="3" s="1"/>
  <c r="OU16" i="3" s="1"/>
  <c r="OV16" i="3" s="1"/>
  <c r="OW16" i="3" s="1"/>
  <c r="CG16" i="3"/>
  <c r="CH16" i="3" s="1"/>
  <c r="CI16" i="3" s="1"/>
  <c r="CJ16" i="3" s="1"/>
  <c r="CK16" i="3" s="1"/>
  <c r="CL16" i="3" s="1"/>
  <c r="KE16" i="3"/>
  <c r="KF16" i="3" s="1"/>
  <c r="KG16" i="3" s="1"/>
  <c r="KH16" i="3" s="1"/>
  <c r="KI16" i="3" s="1"/>
  <c r="KJ16" i="3" s="1"/>
  <c r="SZ16" i="3"/>
  <c r="TA16" i="3" s="1"/>
  <c r="TB16" i="3" s="1"/>
  <c r="TC16" i="3" s="1"/>
  <c r="TD16" i="3" s="1"/>
  <c r="TE16" i="3" s="1"/>
  <c r="HR16" i="3"/>
  <c r="HS16" i="3" s="1"/>
  <c r="HT16" i="3" s="1"/>
  <c r="HU16" i="3" s="1"/>
  <c r="HV16" i="3" s="1"/>
  <c r="HW16" i="3" s="1"/>
  <c r="LB16" i="3"/>
  <c r="LC16" i="3" s="1"/>
  <c r="LD16" i="3" s="1"/>
  <c r="LE16" i="3" s="1"/>
  <c r="LF16" i="3" s="1"/>
  <c r="LG16" i="3" s="1"/>
  <c r="PJ16" i="3"/>
  <c r="PK16" i="3" s="1"/>
  <c r="PL16" i="3" s="1"/>
  <c r="PM16" i="3" s="1"/>
  <c r="PN16" i="3" s="1"/>
  <c r="PO16" i="3" s="1"/>
  <c r="FK16" i="3"/>
  <c r="FL16" i="3" s="1"/>
  <c r="SB16" i="3"/>
  <c r="SC16" i="3" s="1"/>
  <c r="MW16" i="3"/>
  <c r="MX16" i="3" s="1"/>
  <c r="MY16" i="3" s="1"/>
  <c r="MZ16" i="3" s="1"/>
  <c r="CY16" i="3"/>
  <c r="CZ16" i="3" s="1"/>
  <c r="DA16" i="3" s="1"/>
  <c r="DB16" i="3" s="1"/>
  <c r="JA16" i="3"/>
  <c r="JB16" i="3" s="1"/>
  <c r="FQ16" i="3"/>
  <c r="FR16" i="3" s="1"/>
  <c r="FS16" i="3" s="1"/>
  <c r="FT16" i="3" s="1"/>
  <c r="FU16" i="3" s="1"/>
  <c r="FV16" i="3" s="1"/>
  <c r="IJ16" i="3"/>
  <c r="IK16" i="3" s="1"/>
  <c r="IL16" i="3" s="1"/>
  <c r="IM16" i="3" s="1"/>
  <c r="IN16" i="3" s="1"/>
  <c r="IO16" i="3" s="1"/>
  <c r="JM16" i="3"/>
  <c r="JN16" i="3" s="1"/>
  <c r="JO16" i="3" s="1"/>
  <c r="JP16" i="3" s="1"/>
  <c r="JQ16" i="3" s="1"/>
  <c r="JR16" i="3" s="1"/>
  <c r="NC16" i="3"/>
  <c r="ND16" i="3" s="1"/>
  <c r="NE16" i="3" s="1"/>
  <c r="NF16" i="3" s="1"/>
  <c r="NG16" i="3" s="1"/>
  <c r="NH16" i="3" s="1"/>
  <c r="JG16" i="3"/>
  <c r="JH16" i="3" s="1"/>
  <c r="JI16" i="3" s="1"/>
  <c r="JJ16" i="3" s="1"/>
  <c r="JK16" i="3" s="1"/>
  <c r="JL16" i="3" s="1"/>
  <c r="FW16" i="3"/>
  <c r="FX16" i="3" s="1"/>
  <c r="FY16" i="3" s="1"/>
  <c r="FZ16" i="3" s="1"/>
  <c r="GA16" i="3" s="1"/>
  <c r="GB16" i="3" s="1"/>
  <c r="SN16" i="3"/>
  <c r="SO16" i="3" s="1"/>
  <c r="SP16" i="3" s="1"/>
  <c r="SQ16" i="3" s="1"/>
  <c r="SR16" i="3" s="1"/>
  <c r="SS16" i="3" s="1"/>
  <c r="JY16" i="3"/>
  <c r="JZ16" i="3" s="1"/>
  <c r="KA16" i="3" s="1"/>
  <c r="KB16" i="3" s="1"/>
  <c r="KC16" i="3" s="1"/>
  <c r="KD16" i="3" s="1"/>
  <c r="NI16" i="3"/>
  <c r="NJ16" i="3" s="1"/>
  <c r="NK16" i="3" s="1"/>
  <c r="NL16" i="3" s="1"/>
  <c r="NM16" i="3" s="1"/>
  <c r="NN16" i="3" s="1"/>
  <c r="EN16" i="3"/>
  <c r="EO16" i="3" s="1"/>
  <c r="EP16" i="3" s="1"/>
  <c r="EQ16" i="3" s="1"/>
  <c r="GI16" i="3"/>
  <c r="GJ16" i="3" s="1"/>
  <c r="GK16" i="3" s="1"/>
  <c r="GL16" i="3" s="1"/>
  <c r="GM16" i="3" s="1"/>
  <c r="GN16" i="3" s="1"/>
  <c r="ST16" i="3"/>
  <c r="SU16" i="3" s="1"/>
  <c r="SV16" i="3" s="1"/>
  <c r="SW16" i="3" s="1"/>
  <c r="SX16" i="3" s="1"/>
  <c r="SY16" i="3" s="1"/>
  <c r="LT16" i="3"/>
  <c r="LU16" i="3" s="1"/>
  <c r="LV16" i="3" s="1"/>
  <c r="LW16" i="3" s="1"/>
  <c r="LX16" i="3" s="1"/>
  <c r="LY16" i="3" s="1"/>
  <c r="EZ29" i="3"/>
  <c r="DE29" i="3"/>
  <c r="RQ29" i="3"/>
  <c r="GU30" i="3"/>
  <c r="PV27" i="3"/>
  <c r="MF21" i="3"/>
  <c r="EZ24" i="3"/>
  <c r="MF24" i="3"/>
  <c r="MF22" i="3"/>
  <c r="SC23" i="3"/>
  <c r="SD23" i="3" s="1"/>
  <c r="TM23" i="3" s="1"/>
  <c r="GU17" i="3"/>
  <c r="RQ22" i="3"/>
  <c r="GU19" i="3"/>
  <c r="SU22" i="3"/>
  <c r="SV22" i="3" s="1"/>
  <c r="SW22" i="3" s="1"/>
  <c r="LC19" i="3"/>
  <c r="LD19" i="3" s="1"/>
  <c r="LE19" i="3" s="1"/>
  <c r="OA21" i="3"/>
  <c r="KK17" i="3"/>
  <c r="LL26" i="3"/>
  <c r="LM26" i="3" s="1"/>
  <c r="QH22" i="3"/>
  <c r="QI22" i="3" s="1"/>
  <c r="RR22" i="3" s="1"/>
  <c r="IP26" i="3"/>
  <c r="GU29" i="3"/>
  <c r="RQ24" i="3"/>
  <c r="KK24" i="3"/>
  <c r="OA23" i="3"/>
  <c r="RQ23" i="3"/>
  <c r="PV21" i="3"/>
  <c r="GU23" i="3"/>
  <c r="OO25" i="3"/>
  <c r="OP25" i="3" s="1"/>
  <c r="OQ25" i="3" s="1"/>
  <c r="LC22" i="3"/>
  <c r="LD22" i="3" s="1"/>
  <c r="LE22" i="3" s="1"/>
  <c r="DQ24" i="3"/>
  <c r="DR24" i="3" s="1"/>
  <c r="RQ30" i="3"/>
  <c r="OM27" i="3"/>
  <c r="ON27" i="3" s="1"/>
  <c r="KL30" i="3"/>
  <c r="KK28" i="3"/>
  <c r="KK26" i="3"/>
  <c r="GU26" i="3"/>
  <c r="NY24" i="3"/>
  <c r="NZ24" i="3" s="1"/>
  <c r="EV30" i="3"/>
  <c r="EW30" i="3" s="1"/>
  <c r="PB23" i="3"/>
  <c r="PC23" i="3" s="1"/>
  <c r="EJ30" i="3"/>
  <c r="EK30" i="3" s="1"/>
  <c r="EL30" i="3" s="1"/>
  <c r="EM30" i="3" s="1"/>
  <c r="DA26" i="3"/>
  <c r="DB26" i="3" s="1"/>
  <c r="DC26" i="3" s="1"/>
  <c r="DD26" i="3" s="1"/>
  <c r="TH27" i="3"/>
  <c r="TI27" i="3" s="1"/>
  <c r="NS28" i="3"/>
  <c r="NT28" i="3" s="1"/>
  <c r="MY28" i="3"/>
  <c r="MZ28" i="3" s="1"/>
  <c r="OP26" i="3"/>
  <c r="OQ26" i="3" s="1"/>
  <c r="MY25" i="3"/>
  <c r="MZ25" i="3" s="1"/>
  <c r="FM27" i="3"/>
  <c r="DX21" i="3"/>
  <c r="DY21" i="3" s="1"/>
  <c r="DZ21" i="3" s="1"/>
  <c r="EA21" i="3" s="1"/>
  <c r="DT22" i="3"/>
  <c r="DU22" i="3" s="1"/>
  <c r="OV25" i="3"/>
  <c r="OW25" i="3" s="1"/>
  <c r="GM25" i="3"/>
  <c r="GN25" i="3" s="1"/>
  <c r="MB20" i="3"/>
  <c r="MC20" i="3" s="1"/>
  <c r="HH20" i="3"/>
  <c r="HI20" i="3" s="1"/>
  <c r="HH25" i="3"/>
  <c r="HI25" i="3" s="1"/>
  <c r="IB29" i="3"/>
  <c r="IC29" i="3" s="1"/>
  <c r="GS20" i="3"/>
  <c r="GT20" i="3" s="1"/>
  <c r="HN30" i="3"/>
  <c r="HO30" i="3" s="1"/>
  <c r="JU21" i="3"/>
  <c r="JV21" i="3" s="1"/>
  <c r="JW21" i="3" s="1"/>
  <c r="JX21" i="3" s="1"/>
  <c r="GK21" i="3"/>
  <c r="GL21" i="3" s="1"/>
  <c r="FM30" i="3"/>
  <c r="FN30" i="3" s="1"/>
  <c r="KG22" i="3"/>
  <c r="KH22" i="3" s="1"/>
  <c r="KI22" i="3" s="1"/>
  <c r="KJ22" i="3" s="1"/>
  <c r="KA27" i="3"/>
  <c r="KB27" i="3" s="1"/>
  <c r="NQ25" i="3"/>
  <c r="NR25" i="3" s="1"/>
  <c r="NS25" i="3" s="1"/>
  <c r="NT25" i="3" s="1"/>
  <c r="PR30" i="3"/>
  <c r="PS30" i="3" s="1"/>
  <c r="PT30" i="3" s="1"/>
  <c r="PU30" i="3" s="1"/>
  <c r="IN28" i="3"/>
  <c r="IO28" i="3" s="1"/>
  <c r="JK20" i="3"/>
  <c r="JL20" i="3" s="1"/>
  <c r="GS28" i="3"/>
  <c r="GT28" i="3" s="1"/>
  <c r="EL22" i="3"/>
  <c r="EM22" i="3" s="1"/>
  <c r="CQ23" i="3"/>
  <c r="CR23" i="3" s="1"/>
  <c r="TH20" i="3"/>
  <c r="TI20" i="3" s="1"/>
  <c r="TJ20" i="3" s="1"/>
  <c r="TK20" i="3" s="1"/>
  <c r="GA29" i="3"/>
  <c r="GB29" i="3" s="1"/>
  <c r="FM21" i="3"/>
  <c r="FN21" i="3" s="1"/>
  <c r="FO21" i="3" s="1"/>
  <c r="FP21" i="3" s="1"/>
  <c r="NE23" i="3"/>
  <c r="NF23" i="3" s="1"/>
  <c r="QI28" i="3"/>
  <c r="RR28" i="3" s="1"/>
  <c r="NK25" i="3"/>
  <c r="NL25" i="3" s="1"/>
  <c r="DX30" i="3"/>
  <c r="DY30" i="3" s="1"/>
  <c r="CE28" i="3"/>
  <c r="CF28" i="3" s="1"/>
  <c r="FU28" i="3"/>
  <c r="FV28" i="3" s="1"/>
  <c r="IF21" i="3"/>
  <c r="IG21" i="3" s="1"/>
  <c r="IH21" i="3" s="1"/>
  <c r="II21" i="3" s="1"/>
  <c r="QI20" i="3"/>
  <c r="QJ20" i="3" s="1"/>
  <c r="LX28" i="3"/>
  <c r="LY28" i="3" s="1"/>
  <c r="DX26" i="3"/>
  <c r="DY26" i="3" s="1"/>
  <c r="EV24" i="3"/>
  <c r="EW24" i="3" s="1"/>
  <c r="RM21" i="3"/>
  <c r="RN21" i="3" s="1"/>
  <c r="GK27" i="3"/>
  <c r="GL27" i="3" s="1"/>
  <c r="GM27" i="3" s="1"/>
  <c r="GN27" i="3" s="1"/>
  <c r="SJ29" i="3"/>
  <c r="SK29" i="3" s="1"/>
  <c r="SL29" i="3" s="1"/>
  <c r="SM29" i="3" s="1"/>
  <c r="HH21" i="3"/>
  <c r="HI21" i="3" s="1"/>
  <c r="FS25" i="3"/>
  <c r="FT25" i="3" s="1"/>
  <c r="FU25" i="3" s="1"/>
  <c r="FV25" i="3" s="1"/>
  <c r="GM28" i="3"/>
  <c r="GN28" i="3" s="1"/>
  <c r="GQ21" i="3"/>
  <c r="GR21" i="3" s="1"/>
  <c r="GS21" i="3" s="1"/>
  <c r="GE30" i="3"/>
  <c r="GF30" i="3" s="1"/>
  <c r="CW25" i="3"/>
  <c r="CX25" i="3" s="1"/>
  <c r="MS24" i="3"/>
  <c r="MT24" i="3" s="1"/>
  <c r="FM25" i="3"/>
  <c r="FN25" i="3" s="1"/>
  <c r="ON23" i="3"/>
  <c r="PW23" i="3" s="1"/>
  <c r="PT28" i="3"/>
  <c r="PU28" i="3" s="1"/>
  <c r="CQ26" i="3"/>
  <c r="CR26" i="3" s="1"/>
  <c r="NG27" i="3"/>
  <c r="NH27" i="3" s="1"/>
  <c r="MS25" i="3"/>
  <c r="MT25" i="3" s="1"/>
  <c r="PL26" i="3"/>
  <c r="PM26" i="3" s="1"/>
  <c r="PN26" i="3" s="1"/>
  <c r="PO26" i="3" s="1"/>
  <c r="IB26" i="3"/>
  <c r="IC26" i="3" s="1"/>
  <c r="MD30" i="3"/>
  <c r="ME30" i="3" s="1"/>
  <c r="SD28" i="3"/>
  <c r="SE28" i="3" s="1"/>
  <c r="RA23" i="3"/>
  <c r="RB23" i="3" s="1"/>
  <c r="RC23" i="3" s="1"/>
  <c r="RD23" i="3" s="1"/>
  <c r="MY24" i="3"/>
  <c r="QW22" i="3"/>
  <c r="QX22" i="3" s="1"/>
  <c r="BW25" i="3"/>
  <c r="CO28" i="3"/>
  <c r="CP28" i="3" s="1"/>
  <c r="RM29" i="3"/>
  <c r="RN29" i="3" s="1"/>
  <c r="RO29" i="3" s="1"/>
  <c r="RP29" i="3" s="1"/>
  <c r="LR30" i="3"/>
  <c r="LS30" i="3" s="1"/>
  <c r="CC26" i="3"/>
  <c r="CD26" i="3" s="1"/>
  <c r="RO28" i="3"/>
  <c r="RP28" i="3" s="1"/>
  <c r="SJ25" i="3"/>
  <c r="SK25" i="3" s="1"/>
  <c r="SL25" i="3" s="1"/>
  <c r="SM25" i="3" s="1"/>
  <c r="JO26" i="3"/>
  <c r="JP26" i="3" s="1"/>
  <c r="DR21" i="3"/>
  <c r="DS21" i="3" s="1"/>
  <c r="MY29" i="3"/>
  <c r="SR26" i="3"/>
  <c r="SS26" i="3" s="1"/>
  <c r="HT28" i="3"/>
  <c r="HU28" i="3" s="1"/>
  <c r="KI24" i="3"/>
  <c r="KJ24" i="3" s="1"/>
  <c r="PH30" i="3"/>
  <c r="PI30" i="3" s="1"/>
  <c r="JC23" i="3"/>
  <c r="JD23" i="3" s="1"/>
  <c r="LP25" i="3"/>
  <c r="MG25" i="3" s="1"/>
  <c r="EL25" i="3"/>
  <c r="EM25" i="3" s="1"/>
  <c r="JQ27" i="3"/>
  <c r="JR27" i="3" s="1"/>
  <c r="KZ26" i="3"/>
  <c r="LA26" i="3" s="1"/>
  <c r="RI21" i="3"/>
  <c r="RJ21" i="3" s="1"/>
  <c r="DZ25" i="3"/>
  <c r="EA25" i="3" s="1"/>
  <c r="RA21" i="3"/>
  <c r="RB21" i="3" s="1"/>
  <c r="NQ26" i="3"/>
  <c r="NR26" i="3" s="1"/>
  <c r="EX20" i="3"/>
  <c r="EY20" i="3" s="1"/>
  <c r="ON21" i="3"/>
  <c r="OO21" i="3" s="1"/>
  <c r="OP21" i="3" s="1"/>
  <c r="JU23" i="3"/>
  <c r="JV23" i="3" s="1"/>
  <c r="SV28" i="3"/>
  <c r="SW28" i="3" s="1"/>
  <c r="SX28" i="3" s="1"/>
  <c r="SY28" i="3" s="1"/>
  <c r="EF22" i="3"/>
  <c r="EG22" i="3" s="1"/>
  <c r="CK26" i="3"/>
  <c r="CL26" i="3" s="1"/>
  <c r="CI24" i="3"/>
  <c r="CJ24" i="3" s="1"/>
  <c r="CK24" i="3" s="1"/>
  <c r="CL24" i="3" s="1"/>
  <c r="MS29" i="3"/>
  <c r="MT29" i="3" s="1"/>
  <c r="MU29" i="3" s="1"/>
  <c r="MV29" i="3" s="1"/>
  <c r="CE27" i="3"/>
  <c r="CF27" i="3" s="1"/>
  <c r="SL23" i="3"/>
  <c r="SM23" i="3" s="1"/>
  <c r="JI27" i="3"/>
  <c r="JJ27" i="3" s="1"/>
  <c r="JK27" i="3" s="1"/>
  <c r="JL27" i="3" s="1"/>
  <c r="ON30" i="3"/>
  <c r="KI28" i="3"/>
  <c r="KJ28" i="3" s="1"/>
  <c r="BX28" i="3"/>
  <c r="MY20" i="3"/>
  <c r="MZ20" i="3" s="1"/>
  <c r="NA20" i="3" s="1"/>
  <c r="NB20" i="3" s="1"/>
  <c r="DR30" i="3"/>
  <c r="DS30" i="3" s="1"/>
  <c r="IF26" i="3"/>
  <c r="IG26" i="3" s="1"/>
  <c r="DG22" i="3"/>
  <c r="EJ21" i="3"/>
  <c r="EK21" i="3" s="1"/>
  <c r="EL21" i="3" s="1"/>
  <c r="EM21" i="3" s="1"/>
  <c r="FY20" i="3"/>
  <c r="FZ20" i="3" s="1"/>
  <c r="GA20" i="3" s="1"/>
  <c r="GB20" i="3" s="1"/>
  <c r="QQ28" i="3"/>
  <c r="QR28" i="3" s="1"/>
  <c r="TB27" i="3"/>
  <c r="TC27" i="3" s="1"/>
  <c r="TD27" i="3" s="1"/>
  <c r="TE27" i="3" s="1"/>
  <c r="QU23" i="3"/>
  <c r="QV23" i="3" s="1"/>
  <c r="QW23" i="3" s="1"/>
  <c r="QX23" i="3" s="1"/>
  <c r="LV22" i="3"/>
  <c r="LW22" i="3" s="1"/>
  <c r="LF30" i="3"/>
  <c r="LG30" i="3" s="1"/>
  <c r="KX30" i="3"/>
  <c r="MG30" i="3" s="1"/>
  <c r="FL23" i="3"/>
  <c r="HM29" i="3"/>
  <c r="FR30" i="3"/>
  <c r="KW28" i="3"/>
  <c r="BV21" i="3"/>
  <c r="KX21" i="3"/>
  <c r="MG21" i="3" s="1"/>
  <c r="IP25" i="3"/>
  <c r="MF23" i="3"/>
  <c r="KK29" i="3"/>
  <c r="MS23" i="3"/>
  <c r="MT23" i="3" s="1"/>
  <c r="DE27" i="3"/>
  <c r="PV24" i="3"/>
  <c r="NJ21" i="3"/>
  <c r="JB24" i="3"/>
  <c r="KK20" i="3"/>
  <c r="PV26" i="3"/>
  <c r="HV27" i="3"/>
  <c r="HW27" i="3" s="1"/>
  <c r="RG20" i="3"/>
  <c r="RH20" i="3" s="1"/>
  <c r="KA26" i="3"/>
  <c r="KB26" i="3" s="1"/>
  <c r="KC26" i="3" s="1"/>
  <c r="KD26" i="3" s="1"/>
  <c r="HH29" i="3"/>
  <c r="HI29" i="3" s="1"/>
  <c r="CE24" i="3"/>
  <c r="CF24" i="3" s="1"/>
  <c r="SD25" i="3"/>
  <c r="SV29" i="3"/>
  <c r="SW29" i="3" s="1"/>
  <c r="SX29" i="3" s="1"/>
  <c r="SY29" i="3" s="1"/>
  <c r="JI21" i="3"/>
  <c r="JJ21" i="3" s="1"/>
  <c r="JK21" i="3" s="1"/>
  <c r="JL21" i="3" s="1"/>
  <c r="PV30" i="3"/>
  <c r="PF20" i="3"/>
  <c r="PG20" i="3" s="1"/>
  <c r="PH20" i="3" s="1"/>
  <c r="PI20" i="3" s="1"/>
  <c r="NS24" i="3"/>
  <c r="NT24" i="3" s="1"/>
  <c r="JC27" i="3"/>
  <c r="MS22" i="3"/>
  <c r="MT22" i="3" s="1"/>
  <c r="NS20" i="3"/>
  <c r="NT20" i="3" s="1"/>
  <c r="SD29" i="3"/>
  <c r="SE29" i="3" s="1"/>
  <c r="CK30" i="3"/>
  <c r="CL30" i="3" s="1"/>
  <c r="FM20" i="3"/>
  <c r="FN20" i="3" s="1"/>
  <c r="KA21" i="3"/>
  <c r="KB21" i="3" s="1"/>
  <c r="DA24" i="3"/>
  <c r="DB24" i="3" s="1"/>
  <c r="DC24" i="3" s="1"/>
  <c r="DD24" i="3" s="1"/>
  <c r="ON28" i="3"/>
  <c r="PW28" i="3" s="1"/>
  <c r="QU26" i="3"/>
  <c r="QV26" i="3" s="1"/>
  <c r="RQ28" i="3"/>
  <c r="TL28" i="3"/>
  <c r="ON20" i="3"/>
  <c r="JD20" i="3"/>
  <c r="PR24" i="3"/>
  <c r="PS24" i="3" s="1"/>
  <c r="CI27" i="3"/>
  <c r="CJ27" i="3" s="1"/>
  <c r="OA24" i="3"/>
  <c r="DC28" i="3"/>
  <c r="DD28" i="3" s="1"/>
  <c r="EZ21" i="3"/>
  <c r="JI28" i="3"/>
  <c r="JJ28" i="3" s="1"/>
  <c r="BW29" i="3"/>
  <c r="BX29" i="3" s="1"/>
  <c r="EZ30" i="3"/>
  <c r="MF25" i="3"/>
  <c r="PN21" i="3"/>
  <c r="PO21" i="3" s="1"/>
  <c r="MS21" i="3"/>
  <c r="MT21" i="3" s="1"/>
  <c r="MU21" i="3" s="1"/>
  <c r="MV21" i="3" s="1"/>
  <c r="MF30" i="3"/>
  <c r="DQ23" i="3"/>
  <c r="GP24" i="3"/>
  <c r="GQ24" i="3" s="1"/>
  <c r="GR24" i="3" s="1"/>
  <c r="GS24" i="3" s="1"/>
  <c r="GT24" i="3" s="1"/>
  <c r="QH23" i="3"/>
  <c r="TL25" i="3"/>
  <c r="KK27" i="3"/>
  <c r="TL29" i="3"/>
  <c r="GU20" i="3"/>
  <c r="IP24" i="3"/>
  <c r="KK25" i="3"/>
  <c r="PV20" i="3"/>
  <c r="TL20" i="3"/>
  <c r="EZ26" i="3"/>
  <c r="OA29" i="3"/>
  <c r="OA28" i="3"/>
  <c r="JQ23" i="3"/>
  <c r="JR23" i="3" s="1"/>
  <c r="MB26" i="3"/>
  <c r="MG26" i="3" s="1"/>
  <c r="KZ25" i="3"/>
  <c r="LA25" i="3" s="1"/>
  <c r="PT29" i="3"/>
  <c r="PU29" i="3" s="1"/>
  <c r="QQ27" i="3"/>
  <c r="QR27" i="3" s="1"/>
  <c r="HN20" i="3"/>
  <c r="JC28" i="3"/>
  <c r="SX26" i="3"/>
  <c r="SY26" i="3" s="1"/>
  <c r="IH28" i="3"/>
  <c r="II28" i="3" s="1"/>
  <c r="SV20" i="3"/>
  <c r="SW20" i="3" s="1"/>
  <c r="SX20" i="3" s="1"/>
  <c r="SY20" i="3" s="1"/>
  <c r="ON22" i="3"/>
  <c r="OO22" i="3" s="1"/>
  <c r="SD26" i="3"/>
  <c r="TM26" i="3" s="1"/>
  <c r="GU25" i="3"/>
  <c r="CW21" i="3"/>
  <c r="CX21" i="3" s="1"/>
  <c r="RQ26" i="3"/>
  <c r="NS21" i="3"/>
  <c r="NT21" i="3" s="1"/>
  <c r="ER24" i="3"/>
  <c r="ES24" i="3" s="1"/>
  <c r="HH24" i="3"/>
  <c r="HI24" i="3" s="1"/>
  <c r="QI27" i="3"/>
  <c r="RR27" i="3" s="1"/>
  <c r="JC25" i="3"/>
  <c r="KL25" i="3" s="1"/>
  <c r="EZ27" i="3"/>
  <c r="RM24" i="3"/>
  <c r="RN24" i="3" s="1"/>
  <c r="RO24" i="3" s="1"/>
  <c r="RP24" i="3" s="1"/>
  <c r="RC25" i="3"/>
  <c r="RD25" i="3" s="1"/>
  <c r="SD20" i="3"/>
  <c r="SE20" i="3" s="1"/>
  <c r="CO27" i="3"/>
  <c r="CP27" i="3" s="1"/>
  <c r="PT20" i="3"/>
  <c r="PU20" i="3" s="1"/>
  <c r="DR26" i="3"/>
  <c r="MS28" i="3"/>
  <c r="KK23" i="3"/>
  <c r="GU21" i="3"/>
  <c r="PV23" i="3"/>
  <c r="QI30" i="3"/>
  <c r="QJ30" i="3" s="1"/>
  <c r="KG20" i="3"/>
  <c r="KH20" i="3" s="1"/>
  <c r="KI20" i="3" s="1"/>
  <c r="KJ20" i="3" s="1"/>
  <c r="DF22" i="3"/>
  <c r="PL22" i="3"/>
  <c r="PM22" i="3" s="1"/>
  <c r="PN22" i="3" s="1"/>
  <c r="PO22" i="3" s="1"/>
  <c r="KI23" i="3"/>
  <c r="KJ23" i="3" s="1"/>
  <c r="GG25" i="3"/>
  <c r="GH25" i="3" s="1"/>
  <c r="CI25" i="3"/>
  <c r="CJ25" i="3" s="1"/>
  <c r="CK25" i="3" s="1"/>
  <c r="CL25" i="3" s="1"/>
  <c r="FM29" i="3"/>
  <c r="GV29" i="3" s="1"/>
  <c r="EV22" i="3"/>
  <c r="EW22" i="3" s="1"/>
  <c r="LL27" i="3"/>
  <c r="LM27" i="3" s="1"/>
  <c r="QH24" i="3"/>
  <c r="PV22" i="3"/>
  <c r="TL26" i="3"/>
  <c r="GP25" i="3"/>
  <c r="GQ25" i="3" s="1"/>
  <c r="GR25" i="3" s="1"/>
  <c r="QH29" i="3"/>
  <c r="QI26" i="3"/>
  <c r="QJ26" i="3" s="1"/>
  <c r="BW30" i="3"/>
  <c r="DF30" i="3" s="1"/>
  <c r="FM28" i="3"/>
  <c r="GV28" i="3" s="1"/>
  <c r="OA22" i="3"/>
  <c r="CU28" i="3"/>
  <c r="CV28" i="3" s="1"/>
  <c r="SV24" i="3"/>
  <c r="SW24" i="3" s="1"/>
  <c r="DQ27" i="3"/>
  <c r="JC22" i="3"/>
  <c r="NM26" i="3"/>
  <c r="PL27" i="3"/>
  <c r="PM27" i="3" s="1"/>
  <c r="PN27" i="3" s="1"/>
  <c r="PO27" i="3" s="1"/>
  <c r="HH27" i="3"/>
  <c r="IQ27" i="3" s="1"/>
  <c r="SD30" i="3"/>
  <c r="SE30" i="3" s="1"/>
  <c r="OA20" i="3"/>
  <c r="JC21" i="3"/>
  <c r="PB27" i="3"/>
  <c r="PC27" i="3" s="1"/>
  <c r="SD21" i="3"/>
  <c r="SE21" i="3" s="1"/>
  <c r="CQ25" i="3"/>
  <c r="CR25" i="3" s="1"/>
  <c r="NV23" i="3"/>
  <c r="NW23" i="3" s="1"/>
  <c r="NX23" i="3" s="1"/>
  <c r="NY23" i="3" s="1"/>
  <c r="NZ23" i="3" s="1"/>
  <c r="TL27" i="3"/>
  <c r="DQ25" i="3"/>
  <c r="HM21" i="3"/>
  <c r="CN29" i="3"/>
  <c r="MR30" i="3"/>
  <c r="JB26" i="3"/>
  <c r="IP30" i="3"/>
  <c r="PQ21" i="3"/>
  <c r="PR21" i="3" s="1"/>
  <c r="PS21" i="3" s="1"/>
  <c r="PT21" i="3" s="1"/>
  <c r="PU21" i="3" s="1"/>
  <c r="PV29" i="3"/>
  <c r="DE30" i="3"/>
  <c r="GU28" i="3"/>
  <c r="KX22" i="3"/>
  <c r="KY22" i="3" s="1"/>
  <c r="MU26" i="3"/>
  <c r="MV26" i="3" s="1"/>
  <c r="FM24" i="3"/>
  <c r="MX22" i="3"/>
  <c r="MY22" i="3" s="1"/>
  <c r="MZ22" i="3" s="1"/>
  <c r="NA22" i="3" s="1"/>
  <c r="NB22" i="3" s="1"/>
  <c r="HJ26" i="3"/>
  <c r="HK26" i="3" s="1"/>
  <c r="CC20" i="3"/>
  <c r="DF20" i="3" s="1"/>
  <c r="KK22" i="3"/>
  <c r="OA26" i="3"/>
  <c r="IP27" i="3"/>
  <c r="TL30" i="3"/>
  <c r="MR20" i="3"/>
  <c r="KK21" i="3"/>
  <c r="TL21" i="3"/>
  <c r="BX20" i="3"/>
  <c r="BY20" i="3" s="1"/>
  <c r="MG27" i="3"/>
  <c r="HH28" i="3"/>
  <c r="HI28" i="3" s="1"/>
  <c r="OV27" i="3"/>
  <c r="OW27" i="3" s="1"/>
  <c r="SD27" i="3"/>
  <c r="HP27" i="3"/>
  <c r="HQ27" i="3" s="1"/>
  <c r="SV30" i="3"/>
  <c r="SW30" i="3" s="1"/>
  <c r="DR20" i="3"/>
  <c r="FA20" i="3" s="1"/>
  <c r="RQ25" i="3"/>
  <c r="FY30" i="3"/>
  <c r="FZ30" i="3" s="1"/>
  <c r="GA30" i="3" s="1"/>
  <c r="GB30" i="3" s="1"/>
  <c r="HN26" i="3"/>
  <c r="HO26" i="3" s="1"/>
  <c r="HP26" i="3" s="1"/>
  <c r="HQ26" i="3" s="1"/>
  <c r="KX20" i="3"/>
  <c r="HH23" i="3"/>
  <c r="IQ23" i="3" s="1"/>
  <c r="NY28" i="3"/>
  <c r="NZ28" i="3" s="1"/>
  <c r="SD22" i="3"/>
  <c r="SE22" i="3" s="1"/>
  <c r="MB28" i="3"/>
  <c r="MC28" i="3" s="1"/>
  <c r="TD28" i="3"/>
  <c r="TE28" i="3" s="1"/>
  <c r="OZ24" i="3"/>
  <c r="PA24" i="3" s="1"/>
  <c r="PB24" i="3" s="1"/>
  <c r="PC24" i="3" s="1"/>
  <c r="HI30" i="3"/>
  <c r="NG30" i="3"/>
  <c r="NH30" i="3" s="1"/>
  <c r="IB28" i="3"/>
  <c r="IC28" i="3" s="1"/>
  <c r="NW21" i="3"/>
  <c r="NX21" i="3" s="1"/>
  <c r="EX28" i="3"/>
  <c r="EY28" i="3" s="1"/>
  <c r="DE28" i="3"/>
  <c r="KZ29" i="3"/>
  <c r="MH29" i="3" s="1"/>
  <c r="HN24" i="3"/>
  <c r="HO24" i="3" s="1"/>
  <c r="ON29" i="3"/>
  <c r="PW29" i="3" s="1"/>
  <c r="BW26" i="3"/>
  <c r="BX26" i="3" s="1"/>
  <c r="DR28" i="3"/>
  <c r="FA28" i="3" s="1"/>
  <c r="CW24" i="3"/>
  <c r="CX24" i="3" s="1"/>
  <c r="KX24" i="3"/>
  <c r="MG24" i="3" s="1"/>
  <c r="FM22" i="3"/>
  <c r="GV22" i="3" s="1"/>
  <c r="DX22" i="3"/>
  <c r="SP25" i="3"/>
  <c r="SQ25" i="3" s="1"/>
  <c r="RM20" i="3"/>
  <c r="RN20" i="3" s="1"/>
  <c r="BW24" i="3"/>
  <c r="OA25" i="3"/>
  <c r="DE25" i="3"/>
  <c r="GU27" i="3"/>
  <c r="MY26" i="3"/>
  <c r="QO20" i="3"/>
  <c r="QP20" i="3" s="1"/>
  <c r="CO24" i="3"/>
  <c r="CP24" i="3" s="1"/>
  <c r="TL24" i="3"/>
  <c r="HH22" i="3"/>
  <c r="IQ22" i="3" s="1"/>
  <c r="RQ21" i="3"/>
  <c r="OA27" i="3"/>
  <c r="OV23" i="3"/>
  <c r="OW23" i="3" s="1"/>
  <c r="JW22" i="3"/>
  <c r="JX22" i="3" s="1"/>
  <c r="DQ29" i="3"/>
  <c r="IP28" i="3"/>
  <c r="EZ20" i="3"/>
  <c r="QH25" i="3"/>
  <c r="MF20" i="3"/>
  <c r="MF26" i="3"/>
  <c r="QO24" i="3"/>
  <c r="HN25" i="3"/>
  <c r="KX23" i="3"/>
  <c r="MG23" i="3" s="1"/>
  <c r="JC29" i="3"/>
  <c r="KL29" i="3" s="1"/>
  <c r="QU29" i="3"/>
  <c r="QV29" i="3" s="1"/>
  <c r="QW29" i="3" s="1"/>
  <c r="QX29" i="3" s="1"/>
  <c r="BW27" i="3"/>
  <c r="QO30" i="3"/>
  <c r="QP30" i="3" s="1"/>
  <c r="SP21" i="3"/>
  <c r="SQ21" i="3" s="1"/>
  <c r="SR21" i="3" s="1"/>
  <c r="SS21" i="3" s="1"/>
  <c r="IP20" i="3"/>
  <c r="RQ20" i="3"/>
  <c r="OV24" i="3"/>
  <c r="OW24" i="3" s="1"/>
  <c r="ON24" i="3"/>
  <c r="OO24" i="3" s="1"/>
  <c r="TD24" i="3"/>
  <c r="TE24" i="3" s="1"/>
  <c r="DE26" i="3"/>
  <c r="FM26" i="3"/>
  <c r="GV26" i="3" s="1"/>
  <c r="GU22" i="3"/>
  <c r="EZ22" i="3"/>
  <c r="DE24" i="3"/>
  <c r="QQ29" i="3"/>
  <c r="QR29" i="3" s="1"/>
  <c r="SC24" i="3"/>
  <c r="IP22" i="3"/>
  <c r="QH21" i="3"/>
  <c r="QI21" i="3" s="1"/>
  <c r="MR27" i="3"/>
  <c r="JJ30" i="3"/>
  <c r="DF23" i="3"/>
  <c r="JK19" i="3"/>
  <c r="JL19" i="3" s="1"/>
  <c r="NG19" i="3"/>
  <c r="NH19" i="3" s="1"/>
  <c r="HZ19" i="3"/>
  <c r="IA19" i="3" s="1"/>
  <c r="IB19" i="3" s="1"/>
  <c r="IC19" i="3" s="1"/>
  <c r="NK19" i="3"/>
  <c r="NL19" i="3" s="1"/>
  <c r="NM19" i="3" s="1"/>
  <c r="NN19" i="3" s="1"/>
  <c r="MS19" i="3"/>
  <c r="QI19" i="3"/>
  <c r="RR19" i="3" s="1"/>
  <c r="KI19" i="3"/>
  <c r="KJ19" i="3" s="1"/>
  <c r="SJ19" i="3"/>
  <c r="SK19" i="3" s="1"/>
  <c r="SL19" i="3" s="1"/>
  <c r="SM19" i="3" s="1"/>
  <c r="SD19" i="3"/>
  <c r="SE19" i="3" s="1"/>
  <c r="TB19" i="3"/>
  <c r="TC19" i="3" s="1"/>
  <c r="TD19" i="3" s="1"/>
  <c r="TE19" i="3" s="1"/>
  <c r="FM19" i="3"/>
  <c r="GV19" i="3" s="1"/>
  <c r="RQ19" i="3"/>
  <c r="TL19" i="3"/>
  <c r="IF19" i="3"/>
  <c r="IG19" i="3" s="1"/>
  <c r="IH19" i="3" s="1"/>
  <c r="II19" i="3" s="1"/>
  <c r="KK19" i="3"/>
  <c r="KX19" i="3"/>
  <c r="HG19" i="3"/>
  <c r="BX19" i="3"/>
  <c r="ON19" i="3"/>
  <c r="PW19" i="3" s="1"/>
  <c r="JU19" i="3"/>
  <c r="JV19" i="3" s="1"/>
  <c r="DR19" i="3"/>
  <c r="FA19" i="3" s="1"/>
  <c r="JC19" i="3"/>
  <c r="JD19" i="3" s="1"/>
  <c r="OA19" i="3"/>
  <c r="EZ19" i="3"/>
  <c r="IP18" i="3"/>
  <c r="KK18" i="3"/>
  <c r="EA18" i="3"/>
  <c r="CI18" i="3"/>
  <c r="CJ18" i="3" s="1"/>
  <c r="OZ18" i="3"/>
  <c r="PA18" i="3" s="1"/>
  <c r="PB18" i="3" s="1"/>
  <c r="PC18" i="3" s="1"/>
  <c r="KG18" i="3"/>
  <c r="KH18" i="3" s="1"/>
  <c r="KI18" i="3" s="1"/>
  <c r="KJ18" i="3" s="1"/>
  <c r="HP18" i="3"/>
  <c r="HQ18" i="3" s="1"/>
  <c r="NQ18" i="3"/>
  <c r="NR18" i="3" s="1"/>
  <c r="JC18" i="3"/>
  <c r="JD18" i="3" s="1"/>
  <c r="EF18" i="3"/>
  <c r="EG18" i="3" s="1"/>
  <c r="GQ18" i="3"/>
  <c r="GR18" i="3" s="1"/>
  <c r="GS18" i="3" s="1"/>
  <c r="GT18" i="3" s="1"/>
  <c r="DT18" i="3"/>
  <c r="DU18" i="3" s="1"/>
  <c r="RO18" i="3"/>
  <c r="RP18" i="3" s="1"/>
  <c r="BW18" i="3"/>
  <c r="BX18" i="3" s="1"/>
  <c r="BY18" i="3" s="1"/>
  <c r="HS18" i="3"/>
  <c r="FA18" i="3"/>
  <c r="RQ18" i="3"/>
  <c r="KY18" i="3"/>
  <c r="KA18" i="3"/>
  <c r="KB18" i="3" s="1"/>
  <c r="OA18" i="3"/>
  <c r="ON18" i="3"/>
  <c r="IL18" i="3"/>
  <c r="IM18" i="3" s="1"/>
  <c r="IN18" i="3" s="1"/>
  <c r="IO18" i="3" s="1"/>
  <c r="SD18" i="3"/>
  <c r="SE18" i="3" s="1"/>
  <c r="SF18" i="3" s="1"/>
  <c r="MS18" i="3"/>
  <c r="MT18" i="3" s="1"/>
  <c r="FM18" i="3"/>
  <c r="FN18" i="3" s="1"/>
  <c r="CC18" i="3"/>
  <c r="CD18" i="3" s="1"/>
  <c r="PV18" i="3"/>
  <c r="TL18" i="3"/>
  <c r="GU18" i="3"/>
  <c r="NW18" i="3"/>
  <c r="NX18" i="3" s="1"/>
  <c r="NM18" i="3"/>
  <c r="NN18" i="3" s="1"/>
  <c r="DE18" i="3"/>
  <c r="JI18" i="3"/>
  <c r="JJ18" i="3" s="1"/>
  <c r="JK18" i="3" s="1"/>
  <c r="QI18" i="3"/>
  <c r="RR18" i="3" s="1"/>
  <c r="SV18" i="3"/>
  <c r="SW18" i="3" s="1"/>
  <c r="SX18" i="3" s="1"/>
  <c r="SY18" i="3" s="1"/>
  <c r="HJ18" i="3"/>
  <c r="HK18" i="3" s="1"/>
  <c r="JB17" i="3"/>
  <c r="JC17" i="3" s="1"/>
  <c r="GG17" i="3"/>
  <c r="GH17" i="3" s="1"/>
  <c r="BW17" i="3"/>
  <c r="BX17" i="3" s="1"/>
  <c r="GM17" i="3"/>
  <c r="GN17" i="3" s="1"/>
  <c r="DR17" i="3"/>
  <c r="DS17" i="3" s="1"/>
  <c r="LD17" i="3"/>
  <c r="LE17" i="3" s="1"/>
  <c r="LF17" i="3" s="1"/>
  <c r="LG17" i="3" s="1"/>
  <c r="QI17" i="3"/>
  <c r="QJ17" i="3" s="1"/>
  <c r="FM17" i="3"/>
  <c r="FN17" i="3" s="1"/>
  <c r="JW17" i="3"/>
  <c r="JX17" i="3" s="1"/>
  <c r="RC17" i="3"/>
  <c r="RD17" i="3" s="1"/>
  <c r="IH17" i="3"/>
  <c r="II17" i="3" s="1"/>
  <c r="IL17" i="3"/>
  <c r="IM17" i="3" s="1"/>
  <c r="MB17" i="3"/>
  <c r="MC17" i="3" s="1"/>
  <c r="MD17" i="3" s="1"/>
  <c r="ME17" i="3" s="1"/>
  <c r="NY17" i="3"/>
  <c r="NZ17" i="3" s="1"/>
  <c r="IB17" i="3"/>
  <c r="IC17" i="3" s="1"/>
  <c r="LP17" i="3"/>
  <c r="LQ17" i="3" s="1"/>
  <c r="FS17" i="3"/>
  <c r="FT17" i="3" s="1"/>
  <c r="LX17" i="3"/>
  <c r="LY17" i="3" s="1"/>
  <c r="CI17" i="3"/>
  <c r="CJ17" i="3" s="1"/>
  <c r="CK17" i="3" s="1"/>
  <c r="CL17" i="3" s="1"/>
  <c r="CU17" i="3"/>
  <c r="CV17" i="3" s="1"/>
  <c r="PR17" i="3"/>
  <c r="PS17" i="3" s="1"/>
  <c r="KA17" i="3"/>
  <c r="KB17" i="3" s="1"/>
  <c r="MY17" i="3"/>
  <c r="OB17" i="3" s="1"/>
  <c r="SC17" i="3"/>
  <c r="RQ17" i="3"/>
  <c r="IP17" i="3"/>
  <c r="PV17" i="3"/>
  <c r="HG17" i="3"/>
  <c r="HH17" i="3" s="1"/>
  <c r="OM17" i="3"/>
  <c r="DE17" i="3"/>
  <c r="MF17" i="3"/>
  <c r="DX17" i="3"/>
  <c r="DY17" i="3" s="1"/>
  <c r="KX17" i="3"/>
  <c r="KY17" i="3" s="1"/>
  <c r="QO17" i="3"/>
  <c r="QP17" i="3" s="1"/>
  <c r="EZ17" i="3"/>
  <c r="SX17" i="3"/>
  <c r="SY17" i="3" s="1"/>
  <c r="GP17" i="3"/>
  <c r="BU16" i="3"/>
  <c r="BV16" i="3" s="1"/>
  <c r="PP16" i="3"/>
  <c r="PQ16" i="3" s="1"/>
  <c r="PR16" i="3" s="1"/>
  <c r="PS16" i="3" s="1"/>
  <c r="ET16" i="3"/>
  <c r="EU16" i="3" s="1"/>
  <c r="EV16" i="3" s="1"/>
  <c r="EW16" i="3" s="1"/>
  <c r="QG16" i="3"/>
  <c r="QH16" i="3" s="1"/>
  <c r="HX16" i="3"/>
  <c r="HY16" i="3" s="1"/>
  <c r="CA16" i="3"/>
  <c r="CB16" i="3" s="1"/>
  <c r="OL16" i="3"/>
  <c r="OM16" i="3" s="1"/>
  <c r="QM16" i="3"/>
  <c r="QN16" i="3" s="1"/>
  <c r="SH16" i="3"/>
  <c r="NU16" i="3"/>
  <c r="NV16" i="3" s="1"/>
  <c r="NW16" i="3" s="1"/>
  <c r="NX16" i="3" s="1"/>
  <c r="CM16" i="3"/>
  <c r="CN16" i="3" s="1"/>
  <c r="CO16" i="3" s="1"/>
  <c r="CP16" i="3" s="1"/>
  <c r="CQ16" i="3" s="1"/>
  <c r="CR16" i="3" s="1"/>
  <c r="DP16" i="3"/>
  <c r="QS16" i="3"/>
  <c r="QT16" i="3" s="1"/>
  <c r="LN16" i="3"/>
  <c r="LO16" i="3" s="1"/>
  <c r="LP16" i="3" s="1"/>
  <c r="LQ16" i="3" s="1"/>
  <c r="LR16" i="3" s="1"/>
  <c r="LS16" i="3" s="1"/>
  <c r="DV16" i="3"/>
  <c r="DW16" i="3" s="1"/>
  <c r="DX16" i="3" s="1"/>
  <c r="DY16" i="3" s="1"/>
  <c r="QY16" i="3"/>
  <c r="QZ16" i="3" s="1"/>
  <c r="MQ16" i="3"/>
  <c r="MR16" i="3" s="1"/>
  <c r="CS16" i="3"/>
  <c r="CT16" i="3" s="1"/>
  <c r="PD16" i="3"/>
  <c r="PE16" i="3" s="1"/>
  <c r="PF16" i="3" s="1"/>
  <c r="PG16" i="3" s="1"/>
  <c r="PH16" i="3" s="1"/>
  <c r="PI16" i="3" s="1"/>
  <c r="RE16" i="3"/>
  <c r="RF16" i="3" s="1"/>
  <c r="GO16" i="3"/>
  <c r="GP16" i="3" s="1"/>
  <c r="GQ16" i="3" s="1"/>
  <c r="GR16" i="3" s="1"/>
  <c r="GS16" i="3" s="1"/>
  <c r="GT16" i="3" s="1"/>
  <c r="NO16" i="3"/>
  <c r="EH16" i="3"/>
  <c r="EI16" i="3" s="1"/>
  <c r="RK16" i="3"/>
  <c r="RL16" i="3" s="1"/>
  <c r="RM16" i="3" s="1"/>
  <c r="RN16" i="3" s="1"/>
  <c r="GC16" i="3"/>
  <c r="GD16" i="3" s="1"/>
  <c r="GE16" i="3" s="1"/>
  <c r="GF16" i="3" s="1"/>
  <c r="GG16" i="3" s="1"/>
  <c r="GH16" i="3" s="1"/>
  <c r="HF16" i="3"/>
  <c r="LZ16" i="3"/>
  <c r="MA16" i="3" s="1"/>
  <c r="HL16" i="3"/>
  <c r="HM16" i="3" s="1"/>
  <c r="KV16" i="3"/>
  <c r="LA27" i="3"/>
  <c r="BZ23" i="3"/>
  <c r="BZ22" i="3"/>
  <c r="AN17" i="3"/>
  <c r="AO17" i="3" s="1"/>
  <c r="AP17" i="3" s="1"/>
  <c r="AQ17" i="3" s="1"/>
  <c r="AF16" i="3"/>
  <c r="AG16" i="3" s="1"/>
  <c r="AH16" i="3" s="1"/>
  <c r="AI16" i="3" s="1"/>
  <c r="AJ16" i="3" s="1"/>
  <c r="AK16" i="3" s="1"/>
  <c r="AX16" i="3"/>
  <c r="AY16" i="3" s="1"/>
  <c r="AZ16" i="3" s="1"/>
  <c r="BA16" i="3" s="1"/>
  <c r="BB16" i="3" s="1"/>
  <c r="BC16" i="3" s="1"/>
  <c r="AR16" i="3"/>
  <c r="AS16" i="3" s="1"/>
  <c r="AL16" i="3"/>
  <c r="AM16" i="3" s="1"/>
  <c r="AN16" i="3" s="1"/>
  <c r="AO16" i="3" s="1"/>
  <c r="AP16" i="3" s="1"/>
  <c r="AQ16" i="3" s="1"/>
  <c r="AV24" i="3"/>
  <c r="AW24" i="3" s="1"/>
  <c r="AV17" i="3"/>
  <c r="AW17" i="3" s="1"/>
  <c r="AP25" i="3"/>
  <c r="AQ25" i="3" s="1"/>
  <c r="AP21" i="3"/>
  <c r="AQ21" i="3" s="1"/>
  <c r="AJ27" i="3"/>
  <c r="AK27" i="3" s="1"/>
  <c r="AP20" i="3"/>
  <c r="AQ20" i="3" s="1"/>
  <c r="AP18" i="3"/>
  <c r="AQ18" i="3" s="1"/>
  <c r="AA17" i="3"/>
  <c r="AB17" i="3" s="1"/>
  <c r="AA23" i="3"/>
  <c r="AB23" i="3" s="1"/>
  <c r="BB21" i="3"/>
  <c r="BC21" i="3" s="1"/>
  <c r="AA22" i="3"/>
  <c r="AB22" i="3" s="1"/>
  <c r="BJ22" i="3"/>
  <c r="AP27" i="3"/>
  <c r="AQ27" i="3" s="1"/>
  <c r="AJ25" i="3"/>
  <c r="AK25" i="3" s="1"/>
  <c r="AV22" i="3"/>
  <c r="AW22" i="3" s="1"/>
  <c r="AA26" i="3"/>
  <c r="AB26" i="3" s="1"/>
  <c r="BJ26" i="3"/>
  <c r="AA25" i="3"/>
  <c r="AB25" i="3" s="1"/>
  <c r="BJ25" i="3"/>
  <c r="AA28" i="3"/>
  <c r="AB28" i="3" s="1"/>
  <c r="BJ28" i="3"/>
  <c r="BG26" i="3"/>
  <c r="BH26" i="3" s="1"/>
  <c r="BI26" i="3" s="1"/>
  <c r="BF29" i="3"/>
  <c r="BG29" i="3" s="1"/>
  <c r="Z19" i="3"/>
  <c r="BF30" i="3"/>
  <c r="BG30" i="3" s="1"/>
  <c r="BD17" i="3"/>
  <c r="BE17" i="3" s="1"/>
  <c r="Z24" i="3"/>
  <c r="Z20" i="3"/>
  <c r="Z29" i="3"/>
  <c r="BD19" i="3"/>
  <c r="BH24" i="3"/>
  <c r="BI24" i="3" s="1"/>
  <c r="BF18" i="3"/>
  <c r="BG18" i="3" s="1"/>
  <c r="BF28" i="3"/>
  <c r="BG28" i="3" s="1"/>
  <c r="Z30" i="3"/>
  <c r="BF22" i="3"/>
  <c r="BG22" i="3" s="1"/>
  <c r="BH22" i="3" s="1"/>
  <c r="BI22" i="3" s="1"/>
  <c r="Z21" i="3"/>
  <c r="BD27" i="3"/>
  <c r="BD21" i="3"/>
  <c r="BE21" i="3" s="1"/>
  <c r="Z18" i="3"/>
  <c r="BD23" i="3"/>
  <c r="BE23" i="3" s="1"/>
  <c r="Z27" i="3"/>
  <c r="BH20" i="3"/>
  <c r="BI20" i="3" s="1"/>
  <c r="BF25" i="3"/>
  <c r="BG25" i="3" s="1"/>
  <c r="BD16" i="3"/>
  <c r="BE16" i="3" s="1"/>
  <c r="AP28" i="9" l="1"/>
  <c r="AQ28" i="9" s="1"/>
  <c r="EL18" i="9"/>
  <c r="EM18" i="9" s="1"/>
  <c r="RC22" i="9"/>
  <c r="RD22" i="9" s="1"/>
  <c r="PO25" i="9"/>
  <c r="PN25" i="9"/>
  <c r="MU19" i="9"/>
  <c r="OC19" i="9" s="1"/>
  <c r="TJ18" i="9"/>
  <c r="TK18" i="9"/>
  <c r="QI26" i="9"/>
  <c r="RR26" i="9" s="1"/>
  <c r="SE28" i="9"/>
  <c r="TM28" i="9"/>
  <c r="FN16" i="9"/>
  <c r="KX27" i="9"/>
  <c r="MG27" i="9" s="1"/>
  <c r="KY27" i="9"/>
  <c r="ON26" i="9"/>
  <c r="PW26" i="9" s="1"/>
  <c r="OO26" i="9"/>
  <c r="OP26" i="9" s="1"/>
  <c r="PX26" i="9" s="1"/>
  <c r="BY16" i="9"/>
  <c r="DG16" i="9" s="1"/>
  <c r="BZ16" i="9"/>
  <c r="QI20" i="9"/>
  <c r="RR20" i="9" s="1"/>
  <c r="QJ20" i="9"/>
  <c r="QK20" i="9" s="1"/>
  <c r="KY20" i="9"/>
  <c r="MG20" i="9"/>
  <c r="TO23" i="9"/>
  <c r="QJ22" i="9"/>
  <c r="RR22" i="9"/>
  <c r="TO26" i="9"/>
  <c r="SM21" i="9"/>
  <c r="SL21" i="9"/>
  <c r="QK17" i="9"/>
  <c r="RS17" i="9" s="1"/>
  <c r="QL17" i="9"/>
  <c r="QI24" i="9"/>
  <c r="RR24" i="9" s="1"/>
  <c r="QJ24" i="9"/>
  <c r="QK24" i="9" s="1"/>
  <c r="BW25" i="9"/>
  <c r="DF25" i="9" s="1"/>
  <c r="BX25" i="9"/>
  <c r="FP19" i="9"/>
  <c r="SD23" i="9"/>
  <c r="TM23" i="9" s="1"/>
  <c r="MS20" i="9"/>
  <c r="OB20" i="9" s="1"/>
  <c r="MT20" i="9"/>
  <c r="OO23" i="9"/>
  <c r="OP23" i="9" s="1"/>
  <c r="PW23" i="9"/>
  <c r="SE26" i="9"/>
  <c r="TM26" i="9"/>
  <c r="DR24" i="9"/>
  <c r="FA24" i="9" s="1"/>
  <c r="DS24" i="9"/>
  <c r="OO24" i="9"/>
  <c r="PW24" i="9"/>
  <c r="SG17" i="9"/>
  <c r="TN17" i="9"/>
  <c r="HI26" i="9"/>
  <c r="HJ26" i="9" s="1"/>
  <c r="HH26" i="9"/>
  <c r="IQ26" i="9" s="1"/>
  <c r="JD20" i="9"/>
  <c r="KL20" i="9"/>
  <c r="MT22" i="9"/>
  <c r="OB22" i="9"/>
  <c r="AB18" i="9"/>
  <c r="BK18" i="9" s="1"/>
  <c r="DS26" i="9"/>
  <c r="DT26" i="9" s="1"/>
  <c r="FA26" i="9"/>
  <c r="FN24" i="9"/>
  <c r="FO24" i="9" s="1"/>
  <c r="GV24" i="9"/>
  <c r="MS18" i="9"/>
  <c r="OB18" i="9" s="1"/>
  <c r="MT18" i="9"/>
  <c r="KY24" i="9"/>
  <c r="KZ24" i="9" s="1"/>
  <c r="MG24" i="9"/>
  <c r="HH18" i="9"/>
  <c r="IQ18" i="9" s="1"/>
  <c r="DR22" i="9"/>
  <c r="FA22" i="9" s="1"/>
  <c r="JC22" i="9"/>
  <c r="KL22" i="9" s="1"/>
  <c r="JD22" i="9"/>
  <c r="JE22" i="9" s="1"/>
  <c r="FM25" i="9"/>
  <c r="GV25" i="9" s="1"/>
  <c r="SD27" i="9"/>
  <c r="TM27" i="9" s="1"/>
  <c r="TP27" i="9" s="1"/>
  <c r="KX26" i="9"/>
  <c r="MG26" i="9" s="1"/>
  <c r="KY26" i="9"/>
  <c r="KZ26" i="9" s="1"/>
  <c r="MH26" i="9" s="1"/>
  <c r="BW27" i="9"/>
  <c r="DF27" i="9" s="1"/>
  <c r="BX27" i="9"/>
  <c r="OQ17" i="9"/>
  <c r="PX17" i="9"/>
  <c r="BX21" i="9"/>
  <c r="BY21" i="9" s="1"/>
  <c r="DF21" i="9"/>
  <c r="ON20" i="9"/>
  <c r="PW20" i="9" s="1"/>
  <c r="MT27" i="9"/>
  <c r="OB27" i="9"/>
  <c r="JF16" i="9"/>
  <c r="KM16" i="9"/>
  <c r="FM26" i="9"/>
  <c r="GV26" i="9" s="1"/>
  <c r="AC24" i="9"/>
  <c r="BK24" i="9"/>
  <c r="MS21" i="9"/>
  <c r="OB21" i="9" s="1"/>
  <c r="MT21" i="9"/>
  <c r="JF17" i="9"/>
  <c r="QJ28" i="9"/>
  <c r="QI28" i="9"/>
  <c r="RR28" i="9" s="1"/>
  <c r="DR18" i="9"/>
  <c r="FA18" i="9" s="1"/>
  <c r="OO28" i="9"/>
  <c r="PW28" i="9"/>
  <c r="BW23" i="9"/>
  <c r="DF23" i="9" s="1"/>
  <c r="SG19" i="9"/>
  <c r="SF19" i="9"/>
  <c r="TN19" i="9" s="1"/>
  <c r="BX24" i="9"/>
  <c r="DF24" i="9"/>
  <c r="AD27" i="9"/>
  <c r="AE27" i="9"/>
  <c r="OO25" i="9"/>
  <c r="PW25" i="9"/>
  <c r="TO24" i="9"/>
  <c r="QI18" i="9"/>
  <c r="RR18" i="9" s="1"/>
  <c r="QJ18" i="9"/>
  <c r="QK18" i="9" s="1"/>
  <c r="RS18" i="9" s="1"/>
  <c r="HI28" i="9"/>
  <c r="HJ28" i="9" s="1"/>
  <c r="IQ28" i="9"/>
  <c r="JC27" i="9"/>
  <c r="KL27" i="9" s="1"/>
  <c r="JD27" i="9"/>
  <c r="JE27" i="9" s="1"/>
  <c r="DR23" i="9"/>
  <c r="FA23" i="9" s="1"/>
  <c r="DS23" i="9"/>
  <c r="TO22" i="9"/>
  <c r="HH23" i="9"/>
  <c r="IQ23" i="9" s="1"/>
  <c r="HI23" i="9"/>
  <c r="TP19" i="9"/>
  <c r="JC21" i="9"/>
  <c r="KL21" i="9" s="1"/>
  <c r="JD21" i="9"/>
  <c r="BW20" i="9"/>
  <c r="DF20" i="9" s="1"/>
  <c r="BX20" i="9"/>
  <c r="BY20" i="9" s="1"/>
  <c r="DG20" i="9" s="1"/>
  <c r="TO25" i="9"/>
  <c r="ON27" i="9"/>
  <c r="PW27" i="9" s="1"/>
  <c r="DS25" i="9"/>
  <c r="FA25" i="9"/>
  <c r="SE24" i="9"/>
  <c r="TM24" i="9"/>
  <c r="DR21" i="9"/>
  <c r="FA21" i="9" s="1"/>
  <c r="JC28" i="9"/>
  <c r="KL28" i="9" s="1"/>
  <c r="JD28" i="9"/>
  <c r="JE28" i="9" s="1"/>
  <c r="KM28" i="9" s="1"/>
  <c r="QQ27" i="9"/>
  <c r="QR27" i="9" s="1"/>
  <c r="AD17" i="9"/>
  <c r="BL17" i="9" s="1"/>
  <c r="AE17" i="9"/>
  <c r="SE22" i="9"/>
  <c r="TM22" i="9"/>
  <c r="AC20" i="9"/>
  <c r="AB20" i="9"/>
  <c r="BK20" i="9" s="1"/>
  <c r="QJ27" i="9"/>
  <c r="RR27" i="9"/>
  <c r="HI22" i="9"/>
  <c r="HJ22" i="9" s="1"/>
  <c r="IQ22" i="9"/>
  <c r="MS26" i="9"/>
  <c r="OB26" i="9" s="1"/>
  <c r="DR28" i="9"/>
  <c r="FA28" i="9" s="1"/>
  <c r="DS28" i="9"/>
  <c r="FM23" i="9"/>
  <c r="GV23" i="9" s="1"/>
  <c r="FN23" i="9"/>
  <c r="FO23" i="9" s="1"/>
  <c r="SD18" i="9"/>
  <c r="TM18" i="9" s="1"/>
  <c r="TP16" i="9"/>
  <c r="SE25" i="9"/>
  <c r="TM25" i="9"/>
  <c r="II17" i="9"/>
  <c r="GS20" i="9"/>
  <c r="GT20" i="9" s="1"/>
  <c r="HH25" i="9"/>
  <c r="IQ25" i="9" s="1"/>
  <c r="AC19" i="9"/>
  <c r="HI24" i="9"/>
  <c r="IQ24" i="9"/>
  <c r="JE19" i="9"/>
  <c r="KM19" i="9" s="1"/>
  <c r="LA16" i="9"/>
  <c r="MH16" i="9"/>
  <c r="KX21" i="9"/>
  <c r="MG21" i="9" s="1"/>
  <c r="KY21" i="9"/>
  <c r="FM22" i="9"/>
  <c r="GV22" i="9" s="1"/>
  <c r="FN22" i="9"/>
  <c r="JC23" i="9"/>
  <c r="KL23" i="9" s="1"/>
  <c r="LR28" i="9"/>
  <c r="LS28" i="9"/>
  <c r="FM28" i="9"/>
  <c r="GV28" i="9" s="1"/>
  <c r="FN28" i="9"/>
  <c r="AB21" i="9"/>
  <c r="BK21" i="9" s="1"/>
  <c r="BW28" i="9"/>
  <c r="DF28" i="9" s="1"/>
  <c r="BX22" i="9"/>
  <c r="DF22" i="9"/>
  <c r="JC26" i="9"/>
  <c r="KL26" i="9" s="1"/>
  <c r="JD25" i="9"/>
  <c r="JE25" i="9" s="1"/>
  <c r="KL25" i="9"/>
  <c r="AB28" i="9"/>
  <c r="BK28" i="9" s="1"/>
  <c r="FN17" i="9"/>
  <c r="ON22" i="9"/>
  <c r="PW22" i="9" s="1"/>
  <c r="KX23" i="9"/>
  <c r="MG23" i="9" s="1"/>
  <c r="KY25" i="9"/>
  <c r="MG25" i="9"/>
  <c r="QI23" i="9"/>
  <c r="RR23" i="9" s="1"/>
  <c r="MU16" i="9"/>
  <c r="OC16" i="9" s="1"/>
  <c r="BX18" i="9"/>
  <c r="DF18" i="9"/>
  <c r="LA17" i="9"/>
  <c r="MH17" i="9"/>
  <c r="AB25" i="9"/>
  <c r="BK25" i="9" s="1"/>
  <c r="AC25" i="9"/>
  <c r="MT24" i="9"/>
  <c r="OB24" i="9"/>
  <c r="HH20" i="9"/>
  <c r="IQ20" i="9" s="1"/>
  <c r="ON18" i="9"/>
  <c r="PW18" i="9" s="1"/>
  <c r="NG28" i="9"/>
  <c r="NH28" i="9" s="1"/>
  <c r="DR27" i="9"/>
  <c r="FA27" i="9" s="1"/>
  <c r="JD24" i="9"/>
  <c r="JE24" i="9" s="1"/>
  <c r="KL24" i="9"/>
  <c r="TO20" i="9"/>
  <c r="AD16" i="9"/>
  <c r="BL16" i="9" s="1"/>
  <c r="AE16" i="9"/>
  <c r="MS25" i="9"/>
  <c r="OB25" i="9" s="1"/>
  <c r="MT25" i="9"/>
  <c r="HH21" i="9"/>
  <c r="IQ21" i="9" s="1"/>
  <c r="HI21" i="9"/>
  <c r="KX22" i="9"/>
  <c r="MG22" i="9" s="1"/>
  <c r="MS28" i="9"/>
  <c r="OB28" i="9" s="1"/>
  <c r="QI21" i="9"/>
  <c r="RR21" i="9" s="1"/>
  <c r="QJ21" i="9"/>
  <c r="QK21" i="9" s="1"/>
  <c r="RS21" i="9" s="1"/>
  <c r="HH27" i="9"/>
  <c r="IQ27" i="9" s="1"/>
  <c r="HI27" i="9"/>
  <c r="HJ27" i="9" s="1"/>
  <c r="IR27" i="9" s="1"/>
  <c r="BW26" i="9"/>
  <c r="DF26" i="9" s="1"/>
  <c r="BX26" i="9"/>
  <c r="AB22" i="9"/>
  <c r="BK22" i="9" s="1"/>
  <c r="AC22" i="9"/>
  <c r="JC18" i="9"/>
  <c r="KL18" i="9" s="1"/>
  <c r="JD18" i="9"/>
  <c r="JE18" i="9" s="1"/>
  <c r="KM18" i="9" s="1"/>
  <c r="SD20" i="9"/>
  <c r="TM20" i="9" s="1"/>
  <c r="TP20" i="9" s="1"/>
  <c r="AB23" i="9"/>
  <c r="BK23" i="9" s="1"/>
  <c r="QJ25" i="9"/>
  <c r="QK25" i="9" s="1"/>
  <c r="QI25" i="9"/>
  <c r="RR25" i="9" s="1"/>
  <c r="FM21" i="9"/>
  <c r="GV21" i="9" s="1"/>
  <c r="FN21" i="9"/>
  <c r="MT17" i="9"/>
  <c r="TO21" i="9"/>
  <c r="KX28" i="9"/>
  <c r="MG28" i="9" s="1"/>
  <c r="KY28" i="9"/>
  <c r="KZ28" i="9" s="1"/>
  <c r="FM20" i="9"/>
  <c r="GV20" i="9" s="1"/>
  <c r="FN20" i="9"/>
  <c r="BZ19" i="9"/>
  <c r="BA27" i="9"/>
  <c r="TO28" i="9"/>
  <c r="FN27" i="9"/>
  <c r="GV27" i="9"/>
  <c r="KX18" i="9"/>
  <c r="MG18" i="9" s="1"/>
  <c r="KY18" i="9"/>
  <c r="ON21" i="9"/>
  <c r="PW21" i="9" s="1"/>
  <c r="OO21" i="9"/>
  <c r="DR20" i="9"/>
  <c r="FA20" i="9" s="1"/>
  <c r="FN18" i="9"/>
  <c r="GV18" i="9"/>
  <c r="SE21" i="9"/>
  <c r="TM21" i="9"/>
  <c r="OO19" i="9"/>
  <c r="MS23" i="9"/>
  <c r="OB23" i="9" s="1"/>
  <c r="MT23" i="9"/>
  <c r="AC26" i="9"/>
  <c r="BK26" i="9"/>
  <c r="LA26" i="9"/>
  <c r="HK27" i="9"/>
  <c r="QL18" i="9"/>
  <c r="QL19" i="9"/>
  <c r="DU19" i="9"/>
  <c r="LA19" i="9"/>
  <c r="HK16" i="9"/>
  <c r="JF28" i="9"/>
  <c r="OQ16" i="9"/>
  <c r="OQ26" i="9"/>
  <c r="PW18" i="3"/>
  <c r="OB26" i="3"/>
  <c r="TM27" i="3"/>
  <c r="DF27" i="3"/>
  <c r="FA26" i="3"/>
  <c r="PW26" i="3"/>
  <c r="GV24" i="3"/>
  <c r="DG23" i="3"/>
  <c r="KK16" i="3"/>
  <c r="TL16" i="3"/>
  <c r="IQ30" i="3"/>
  <c r="MG20" i="3"/>
  <c r="KL22" i="3"/>
  <c r="QJ27" i="3"/>
  <c r="QK27" i="3" s="1"/>
  <c r="RS27" i="3" s="1"/>
  <c r="QJ22" i="3"/>
  <c r="QK22" i="3" s="1"/>
  <c r="RS22" i="3" s="1"/>
  <c r="LA29" i="3"/>
  <c r="DS28" i="3"/>
  <c r="DT28" i="3" s="1"/>
  <c r="FB28" i="3" s="1"/>
  <c r="BX30" i="3"/>
  <c r="BY30" i="3" s="1"/>
  <c r="DG30" i="3" s="1"/>
  <c r="OO29" i="3"/>
  <c r="OP29" i="3" s="1"/>
  <c r="PX29" i="3" s="1"/>
  <c r="KL28" i="3"/>
  <c r="MH27" i="3"/>
  <c r="GV27" i="3"/>
  <c r="KL27" i="3"/>
  <c r="JE23" i="3"/>
  <c r="JF23" i="3" s="1"/>
  <c r="LQ25" i="3"/>
  <c r="LR25" i="3" s="1"/>
  <c r="MH25" i="3" s="1"/>
  <c r="KY24" i="3"/>
  <c r="KZ24" i="3" s="1"/>
  <c r="MH24" i="3" s="1"/>
  <c r="KL21" i="3"/>
  <c r="KL17" i="3"/>
  <c r="MG19" i="3"/>
  <c r="QJ18" i="3"/>
  <c r="QK18" i="3" s="1"/>
  <c r="RS18" i="3" s="1"/>
  <c r="FN19" i="3"/>
  <c r="FO19" i="3" s="1"/>
  <c r="OB19" i="3"/>
  <c r="FN26" i="3"/>
  <c r="FO26" i="3" s="1"/>
  <c r="GW26" i="3" s="1"/>
  <c r="FA22" i="3"/>
  <c r="JD22" i="3"/>
  <c r="JE22" i="3" s="1"/>
  <c r="KM22" i="3" s="1"/>
  <c r="KL19" i="3"/>
  <c r="TM19" i="3"/>
  <c r="OB24" i="3"/>
  <c r="FA24" i="3"/>
  <c r="PW20" i="3"/>
  <c r="IQ20" i="3"/>
  <c r="DT30" i="3"/>
  <c r="DU30" i="3" s="1"/>
  <c r="BY26" i="3"/>
  <c r="BZ26" i="3" s="1"/>
  <c r="KL20" i="3"/>
  <c r="GT21" i="3"/>
  <c r="BX27" i="3"/>
  <c r="BY27" i="3" s="1"/>
  <c r="IQ25" i="3"/>
  <c r="DF24" i="3"/>
  <c r="JD21" i="3"/>
  <c r="FN28" i="3"/>
  <c r="FO28" i="3" s="1"/>
  <c r="GW28" i="3" s="1"/>
  <c r="HO20" i="3"/>
  <c r="HP20" i="3" s="1"/>
  <c r="TM28" i="3"/>
  <c r="OO27" i="3"/>
  <c r="OP27" i="3" s="1"/>
  <c r="PX27" i="3" s="1"/>
  <c r="GV20" i="3"/>
  <c r="FN27" i="3"/>
  <c r="FO27" i="3" s="1"/>
  <c r="GW27" i="3" s="1"/>
  <c r="OB22" i="3"/>
  <c r="JD29" i="3"/>
  <c r="JE29" i="3" s="1"/>
  <c r="KM29" i="3" s="1"/>
  <c r="HI23" i="3"/>
  <c r="HJ23" i="3" s="1"/>
  <c r="IR23" i="3" s="1"/>
  <c r="DS20" i="3"/>
  <c r="DT20" i="3" s="1"/>
  <c r="FB20" i="3" s="1"/>
  <c r="FN22" i="3"/>
  <c r="FO22" i="3" s="1"/>
  <c r="HI27" i="3"/>
  <c r="FN29" i="3"/>
  <c r="FO29" i="3" s="1"/>
  <c r="GW29" i="3" s="1"/>
  <c r="OO28" i="3"/>
  <c r="OP28" i="3" s="1"/>
  <c r="PX28" i="3" s="1"/>
  <c r="OB29" i="3"/>
  <c r="KY23" i="3"/>
  <c r="KZ23" i="3" s="1"/>
  <c r="MH23" i="3" s="1"/>
  <c r="JD28" i="3"/>
  <c r="JE28" i="3" s="1"/>
  <c r="QJ28" i="3"/>
  <c r="QK28" i="3" s="1"/>
  <c r="RS28" i="3" s="1"/>
  <c r="HV28" i="3"/>
  <c r="HW28" i="3" s="1"/>
  <c r="QQ20" i="3"/>
  <c r="QR20" i="3" s="1"/>
  <c r="SR25" i="3"/>
  <c r="SS25" i="3" s="1"/>
  <c r="LX22" i="3"/>
  <c r="LY22" i="3" s="1"/>
  <c r="CQ28" i="3"/>
  <c r="CR28" i="3" s="1"/>
  <c r="MU24" i="3"/>
  <c r="MV24" i="3" s="1"/>
  <c r="HJ21" i="3"/>
  <c r="HK21" i="3" s="1"/>
  <c r="HJ20" i="3"/>
  <c r="HK20" i="3" s="1"/>
  <c r="EX22" i="3"/>
  <c r="EY22" i="3" s="1"/>
  <c r="QW26" i="3"/>
  <c r="QX26" i="3" s="1"/>
  <c r="IH26" i="3"/>
  <c r="II26" i="3" s="1"/>
  <c r="DZ30" i="3"/>
  <c r="EA30" i="3" s="1"/>
  <c r="HP30" i="3"/>
  <c r="MD20" i="3"/>
  <c r="ME20" i="3" s="1"/>
  <c r="HP24" i="3"/>
  <c r="HQ24" i="3" s="1"/>
  <c r="KZ22" i="3"/>
  <c r="LA22" i="3" s="1"/>
  <c r="CK27" i="3"/>
  <c r="CL27" i="3" s="1"/>
  <c r="SF29" i="3"/>
  <c r="TN29" i="3" s="1"/>
  <c r="NM25" i="3"/>
  <c r="NN25" i="3" s="1"/>
  <c r="KC27" i="3"/>
  <c r="KD27" i="3" s="1"/>
  <c r="NY21" i="3"/>
  <c r="NZ21" i="3" s="1"/>
  <c r="SF21" i="3"/>
  <c r="TN21" i="3" s="1"/>
  <c r="CW28" i="3"/>
  <c r="CX28" i="3" s="1"/>
  <c r="BY29" i="3"/>
  <c r="BZ29" i="3" s="1"/>
  <c r="PT24" i="3"/>
  <c r="PU24" i="3" s="1"/>
  <c r="CE26" i="3"/>
  <c r="CF26" i="3" s="1"/>
  <c r="GG30" i="3"/>
  <c r="GH30" i="3" s="1"/>
  <c r="SF22" i="3"/>
  <c r="QQ30" i="3"/>
  <c r="QR30" i="3" s="1"/>
  <c r="JK28" i="3"/>
  <c r="JL28" i="3" s="1"/>
  <c r="SX22" i="3"/>
  <c r="SY22" i="3" s="1"/>
  <c r="NG23" i="3"/>
  <c r="NH23" i="3" s="1"/>
  <c r="NA28" i="3"/>
  <c r="NB28" i="3" s="1"/>
  <c r="KC21" i="3"/>
  <c r="KD21" i="3" s="1"/>
  <c r="RI20" i="3"/>
  <c r="RJ20" i="3" s="1"/>
  <c r="RC21" i="3"/>
  <c r="RD21" i="3" s="1"/>
  <c r="MU25" i="3"/>
  <c r="MV25" i="3" s="1"/>
  <c r="MS20" i="3"/>
  <c r="MT20" i="3" s="1"/>
  <c r="IQ24" i="3"/>
  <c r="QI23" i="3"/>
  <c r="RR23" i="3" s="1"/>
  <c r="HJ29" i="3"/>
  <c r="HK29" i="3" s="1"/>
  <c r="NK21" i="3"/>
  <c r="OB21" i="3" s="1"/>
  <c r="DF28" i="3"/>
  <c r="OQ21" i="3"/>
  <c r="PX21" i="3"/>
  <c r="DT21" i="3"/>
  <c r="FB21" i="3" s="1"/>
  <c r="DF25" i="3"/>
  <c r="SF28" i="3"/>
  <c r="TN28" i="3" s="1"/>
  <c r="JK30" i="3"/>
  <c r="KM30" i="3" s="1"/>
  <c r="DY22" i="3"/>
  <c r="KY20" i="3"/>
  <c r="DR25" i="3"/>
  <c r="FA25" i="3" s="1"/>
  <c r="TM30" i="3"/>
  <c r="PW27" i="3"/>
  <c r="SE23" i="3"/>
  <c r="MC26" i="3"/>
  <c r="MD26" i="3" s="1"/>
  <c r="JE20" i="3"/>
  <c r="KM20" i="3" s="1"/>
  <c r="JD27" i="3"/>
  <c r="KY21" i="3"/>
  <c r="KZ21" i="3" s="1"/>
  <c r="KY30" i="3"/>
  <c r="BY28" i="3"/>
  <c r="PW21" i="3"/>
  <c r="BX25" i="3"/>
  <c r="OO23" i="3"/>
  <c r="CO29" i="3"/>
  <c r="DF29" i="3" s="1"/>
  <c r="SX30" i="3"/>
  <c r="SY30" i="3" s="1"/>
  <c r="DR27" i="3"/>
  <c r="FA27" i="3" s="1"/>
  <c r="EX24" i="3"/>
  <c r="EY24" i="3" s="1"/>
  <c r="QI25" i="3"/>
  <c r="RR25" i="3" s="1"/>
  <c r="TM21" i="3"/>
  <c r="QI24" i="3"/>
  <c r="RR24" i="3" s="1"/>
  <c r="JQ26" i="3"/>
  <c r="JR26" i="3" s="1"/>
  <c r="GM21" i="3"/>
  <c r="GW21" i="3" s="1"/>
  <c r="MS27" i="3"/>
  <c r="OB27" i="3" s="1"/>
  <c r="PW24" i="3"/>
  <c r="BX24" i="3"/>
  <c r="DF26" i="3"/>
  <c r="IQ26" i="3"/>
  <c r="IQ28" i="3"/>
  <c r="FN24" i="3"/>
  <c r="DS24" i="3"/>
  <c r="JD25" i="3"/>
  <c r="SE26" i="3"/>
  <c r="DR23" i="3"/>
  <c r="FA23" i="3" s="1"/>
  <c r="OO20" i="3"/>
  <c r="BW21" i="3"/>
  <c r="DF21" i="3" s="1"/>
  <c r="FO25" i="3"/>
  <c r="FP25" i="3" s="1"/>
  <c r="DZ26" i="3"/>
  <c r="EA26" i="3" s="1"/>
  <c r="HJ25" i="3"/>
  <c r="NA25" i="3"/>
  <c r="NB25" i="3" s="1"/>
  <c r="TJ27" i="3"/>
  <c r="TK27" i="3" s="1"/>
  <c r="EX30" i="3"/>
  <c r="OP24" i="3"/>
  <c r="OQ24" i="3" s="1"/>
  <c r="CQ24" i="3"/>
  <c r="CR24" i="3" s="1"/>
  <c r="QJ21" i="3"/>
  <c r="RR21" i="3"/>
  <c r="LF22" i="3"/>
  <c r="LG22" i="3" s="1"/>
  <c r="RR20" i="3"/>
  <c r="RO20" i="3"/>
  <c r="RP20" i="3" s="1"/>
  <c r="TM22" i="3"/>
  <c r="SX24" i="3"/>
  <c r="SY24" i="3" s="1"/>
  <c r="QK26" i="3"/>
  <c r="QL26" i="3" s="1"/>
  <c r="OB28" i="3"/>
  <c r="SF20" i="3"/>
  <c r="TN20" i="3" s="1"/>
  <c r="TM29" i="3"/>
  <c r="TM25" i="3"/>
  <c r="MU23" i="3"/>
  <c r="MV23" i="3" s="1"/>
  <c r="KX28" i="3"/>
  <c r="MG28" i="3" s="1"/>
  <c r="PW30" i="3"/>
  <c r="NS26" i="3"/>
  <c r="NT26" i="3" s="1"/>
  <c r="GV25" i="3"/>
  <c r="GV21" i="3"/>
  <c r="PX25" i="3"/>
  <c r="OB25" i="3"/>
  <c r="SF30" i="3"/>
  <c r="RR30" i="3"/>
  <c r="CQ27" i="3"/>
  <c r="CR27" i="3" s="1"/>
  <c r="HO25" i="3"/>
  <c r="MG22" i="3"/>
  <c r="BZ20" i="3"/>
  <c r="JC26" i="3"/>
  <c r="KL26" i="3" s="1"/>
  <c r="RR26" i="3"/>
  <c r="MT28" i="3"/>
  <c r="TM20" i="3"/>
  <c r="OP22" i="3"/>
  <c r="PX22" i="3" s="1"/>
  <c r="SE25" i="3"/>
  <c r="SF25" i="3" s="1"/>
  <c r="OB23" i="3"/>
  <c r="FS30" i="3"/>
  <c r="GV30" i="3" s="1"/>
  <c r="FA30" i="3"/>
  <c r="OO30" i="3"/>
  <c r="KL23" i="3"/>
  <c r="MZ24" i="3"/>
  <c r="HN21" i="3"/>
  <c r="IQ21" i="3" s="1"/>
  <c r="MD28" i="3"/>
  <c r="ME28" i="3" s="1"/>
  <c r="HJ28" i="3"/>
  <c r="HJ30" i="3"/>
  <c r="HK30" i="3" s="1"/>
  <c r="SD24" i="3"/>
  <c r="TM24" i="3" s="1"/>
  <c r="QP24" i="3"/>
  <c r="HI22" i="3"/>
  <c r="MZ26" i="3"/>
  <c r="NA26" i="3" s="1"/>
  <c r="NB26" i="3" s="1"/>
  <c r="SE27" i="3"/>
  <c r="CD20" i="3"/>
  <c r="MS30" i="3"/>
  <c r="OB30" i="3" s="1"/>
  <c r="NN26" i="3"/>
  <c r="QI29" i="3"/>
  <c r="RR29" i="3" s="1"/>
  <c r="DS26" i="3"/>
  <c r="PW22" i="3"/>
  <c r="HN29" i="3"/>
  <c r="IQ29" i="3" s="1"/>
  <c r="MZ29" i="3"/>
  <c r="PX26" i="3"/>
  <c r="DR29" i="3"/>
  <c r="FA29" i="3" s="1"/>
  <c r="GS25" i="3"/>
  <c r="GT25" i="3" s="1"/>
  <c r="QK30" i="3"/>
  <c r="HJ24" i="3"/>
  <c r="HK24" i="3" s="1"/>
  <c r="FO20" i="3"/>
  <c r="GW20" i="3" s="1"/>
  <c r="MU22" i="3"/>
  <c r="OC22" i="3" s="1"/>
  <c r="JC24" i="3"/>
  <c r="KL24" i="3" s="1"/>
  <c r="FM23" i="3"/>
  <c r="GV23" i="3" s="1"/>
  <c r="JW23" i="3"/>
  <c r="RO21" i="3"/>
  <c r="RP21" i="3" s="1"/>
  <c r="QK20" i="3"/>
  <c r="QL20" i="3" s="1"/>
  <c r="FO30" i="3"/>
  <c r="FP30" i="3" s="1"/>
  <c r="FA21" i="3"/>
  <c r="LF19" i="3"/>
  <c r="LG19" i="3" s="1"/>
  <c r="DS19" i="3"/>
  <c r="KY19" i="3"/>
  <c r="JW19" i="3"/>
  <c r="JX19" i="3" s="1"/>
  <c r="JE19" i="3"/>
  <c r="JF19" i="3" s="1"/>
  <c r="QJ19" i="3"/>
  <c r="SF19" i="3"/>
  <c r="TN19" i="3" s="1"/>
  <c r="BY19" i="3"/>
  <c r="DG19" i="3" s="1"/>
  <c r="MT19" i="3"/>
  <c r="HH19" i="3"/>
  <c r="IQ19" i="3" s="1"/>
  <c r="OO19" i="3"/>
  <c r="DF18" i="3"/>
  <c r="NY18" i="3"/>
  <c r="NZ18" i="3" s="1"/>
  <c r="JE18" i="3"/>
  <c r="JF18" i="3" s="1"/>
  <c r="CK18" i="3"/>
  <c r="CL18" i="3" s="1"/>
  <c r="MU18" i="3"/>
  <c r="MV18" i="3" s="1"/>
  <c r="FO18" i="3"/>
  <c r="GW18" i="3" s="1"/>
  <c r="GV18" i="3"/>
  <c r="OO18" i="3"/>
  <c r="HT18" i="3"/>
  <c r="IQ18" i="3" s="1"/>
  <c r="OB18" i="3"/>
  <c r="FB18" i="3"/>
  <c r="KL18" i="3"/>
  <c r="KC18" i="3"/>
  <c r="KD18" i="3" s="1"/>
  <c r="SG18" i="3"/>
  <c r="KZ18" i="3"/>
  <c r="MH18" i="3" s="1"/>
  <c r="TN18" i="3"/>
  <c r="TM18" i="3"/>
  <c r="BZ18" i="3"/>
  <c r="JL18" i="3"/>
  <c r="CE18" i="3"/>
  <c r="NS18" i="3"/>
  <c r="NT18" i="3" s="1"/>
  <c r="MZ17" i="3"/>
  <c r="NA17" i="3" s="1"/>
  <c r="OC17" i="3" s="1"/>
  <c r="RR17" i="3"/>
  <c r="BY17" i="3"/>
  <c r="KC17" i="3"/>
  <c r="KD17" i="3" s="1"/>
  <c r="FO17" i="3"/>
  <c r="FP17" i="3" s="1"/>
  <c r="LR17" i="3"/>
  <c r="LS17" i="3" s="1"/>
  <c r="CW17" i="3"/>
  <c r="CX17" i="3" s="1"/>
  <c r="FA17" i="3"/>
  <c r="SD17" i="3"/>
  <c r="TM17" i="3" s="1"/>
  <c r="PT17" i="3"/>
  <c r="PU17" i="3" s="1"/>
  <c r="QQ17" i="3"/>
  <c r="QR17" i="3" s="1"/>
  <c r="MG17" i="3"/>
  <c r="IN17" i="3"/>
  <c r="IO17" i="3" s="1"/>
  <c r="DT17" i="3"/>
  <c r="DU17" i="3" s="1"/>
  <c r="DZ17" i="3"/>
  <c r="EA17" i="3" s="1"/>
  <c r="KZ17" i="3"/>
  <c r="ON17" i="3"/>
  <c r="PW17" i="3" s="1"/>
  <c r="QK17" i="3"/>
  <c r="QL17" i="3" s="1"/>
  <c r="DF17" i="3"/>
  <c r="FU17" i="3"/>
  <c r="FV17" i="3" s="1"/>
  <c r="HI17" i="3"/>
  <c r="IQ17" i="3"/>
  <c r="GQ17" i="3"/>
  <c r="GV17" i="3" s="1"/>
  <c r="JD17" i="3"/>
  <c r="MF16" i="3"/>
  <c r="GU16" i="3"/>
  <c r="RA16" i="3"/>
  <c r="RB16" i="3" s="1"/>
  <c r="RC16" i="3" s="1"/>
  <c r="RD16" i="3" s="1"/>
  <c r="HZ16" i="3"/>
  <c r="IA16" i="3" s="1"/>
  <c r="IB16" i="3" s="1"/>
  <c r="IC16" i="3" s="1"/>
  <c r="HN16" i="3"/>
  <c r="HO16" i="3" s="1"/>
  <c r="MS16" i="3"/>
  <c r="MT16" i="3" s="1"/>
  <c r="QI16" i="3"/>
  <c r="QJ16" i="3" s="1"/>
  <c r="EX16" i="3"/>
  <c r="EY16" i="3" s="1"/>
  <c r="MB16" i="3"/>
  <c r="MC16" i="3" s="1"/>
  <c r="PT16" i="3"/>
  <c r="PU16" i="3" s="1"/>
  <c r="NY16" i="3"/>
  <c r="NZ16" i="3" s="1"/>
  <c r="DC16" i="3"/>
  <c r="DD16" i="3" s="1"/>
  <c r="EJ16" i="3"/>
  <c r="EK16" i="3" s="1"/>
  <c r="EL16" i="3" s="1"/>
  <c r="EM16" i="3" s="1"/>
  <c r="CC16" i="3"/>
  <c r="CD16" i="3" s="1"/>
  <c r="CE16" i="3" s="1"/>
  <c r="CF16" i="3" s="1"/>
  <c r="IH16" i="3"/>
  <c r="II16" i="3" s="1"/>
  <c r="CU16" i="3"/>
  <c r="CV16" i="3" s="1"/>
  <c r="ON16" i="3"/>
  <c r="PW16" i="3" s="1"/>
  <c r="NA16" i="3"/>
  <c r="NB16" i="3" s="1"/>
  <c r="RQ16" i="3"/>
  <c r="SI16" i="3"/>
  <c r="SJ16" i="3" s="1"/>
  <c r="SK16" i="3" s="1"/>
  <c r="SL16" i="3" s="1"/>
  <c r="SM16" i="3" s="1"/>
  <c r="PV16" i="3"/>
  <c r="RO16" i="3"/>
  <c r="RP16" i="3" s="1"/>
  <c r="OA16" i="3"/>
  <c r="RG16" i="3"/>
  <c r="RH16" i="3" s="1"/>
  <c r="RI16" i="3" s="1"/>
  <c r="RJ16" i="3" s="1"/>
  <c r="EZ16" i="3"/>
  <c r="QO16" i="3"/>
  <c r="QP16" i="3" s="1"/>
  <c r="JC16" i="3"/>
  <c r="KL16" i="3" s="1"/>
  <c r="NP16" i="3"/>
  <c r="NQ16" i="3" s="1"/>
  <c r="NR16" i="3" s="1"/>
  <c r="NS16" i="3" s="1"/>
  <c r="NT16" i="3" s="1"/>
  <c r="DQ16" i="3"/>
  <c r="FM16" i="3"/>
  <c r="GV16" i="3" s="1"/>
  <c r="QU16" i="3"/>
  <c r="QV16" i="3" s="1"/>
  <c r="IP16" i="3"/>
  <c r="ER16" i="3"/>
  <c r="ES16" i="3" s="1"/>
  <c r="BW16" i="3"/>
  <c r="DZ16" i="3"/>
  <c r="EA16" i="3" s="1"/>
  <c r="KW16" i="3"/>
  <c r="HG16" i="3"/>
  <c r="SD16" i="3"/>
  <c r="DE16" i="3"/>
  <c r="AT16" i="3"/>
  <c r="AU16" i="3" s="1"/>
  <c r="AV16" i="3" s="1"/>
  <c r="AW16" i="3" s="1"/>
  <c r="BJ17" i="3"/>
  <c r="AA18" i="3"/>
  <c r="AB18" i="3" s="1"/>
  <c r="BJ18" i="3"/>
  <c r="TO18" i="3" s="1"/>
  <c r="AC22" i="3"/>
  <c r="AD22" i="3" s="1"/>
  <c r="BK22" i="3"/>
  <c r="AC23" i="3"/>
  <c r="AD23" i="3" s="1"/>
  <c r="AC25" i="3"/>
  <c r="AD25" i="3" s="1"/>
  <c r="BK25" i="3"/>
  <c r="AA27" i="3"/>
  <c r="AB27" i="3" s="1"/>
  <c r="BJ27" i="3"/>
  <c r="AA19" i="3"/>
  <c r="AB19" i="3" s="1"/>
  <c r="BJ19" i="3"/>
  <c r="AC28" i="3"/>
  <c r="AD28" i="3" s="1"/>
  <c r="BK28" i="3"/>
  <c r="AA21" i="3"/>
  <c r="AB21" i="3" s="1"/>
  <c r="BJ21" i="3"/>
  <c r="AA29" i="3"/>
  <c r="AB29" i="3" s="1"/>
  <c r="BJ29" i="3"/>
  <c r="AC17" i="3"/>
  <c r="AD17" i="3" s="1"/>
  <c r="BJ23" i="3"/>
  <c r="AA24" i="3"/>
  <c r="AB24" i="3" s="1"/>
  <c r="BJ24" i="3"/>
  <c r="AA30" i="3"/>
  <c r="AB30" i="3" s="1"/>
  <c r="BJ30" i="3"/>
  <c r="AA20" i="3"/>
  <c r="AB20" i="3" s="1"/>
  <c r="BK20" i="3" s="1"/>
  <c r="BJ20" i="3"/>
  <c r="TO20" i="3" s="1"/>
  <c r="AC26" i="3"/>
  <c r="AD26" i="3" s="1"/>
  <c r="BK26" i="3"/>
  <c r="BE27" i="3"/>
  <c r="BF27" i="3" s="1"/>
  <c r="BE19" i="3"/>
  <c r="BF19" i="3" s="1"/>
  <c r="BH28" i="3"/>
  <c r="BI28" i="3" s="1"/>
  <c r="BH18" i="3"/>
  <c r="BI18" i="3" s="1"/>
  <c r="BH29" i="3"/>
  <c r="BI29" i="3" s="1"/>
  <c r="BF23" i="3"/>
  <c r="BG23" i="3" s="1"/>
  <c r="BF21" i="3"/>
  <c r="BG21" i="3" s="1"/>
  <c r="BH30" i="3"/>
  <c r="BI30" i="3" s="1"/>
  <c r="BH25" i="3"/>
  <c r="BI25" i="3" s="1"/>
  <c r="BF17" i="3"/>
  <c r="BG17" i="3" s="1"/>
  <c r="BF16" i="3"/>
  <c r="BG16" i="3" s="1"/>
  <c r="Z16" i="3"/>
  <c r="HJ21" i="9" l="1"/>
  <c r="IR21" i="9" s="1"/>
  <c r="HK21" i="9"/>
  <c r="HI20" i="9"/>
  <c r="KY23" i="9"/>
  <c r="HJ24" i="9"/>
  <c r="IR24" i="9" s="1"/>
  <c r="HK24" i="9"/>
  <c r="MT26" i="9"/>
  <c r="DS21" i="9"/>
  <c r="FN26" i="9"/>
  <c r="FO26" i="9" s="1"/>
  <c r="SE27" i="9"/>
  <c r="TP26" i="9"/>
  <c r="TP28" i="9"/>
  <c r="DU26" i="9"/>
  <c r="FB26" i="9"/>
  <c r="SF26" i="9"/>
  <c r="TN26" i="9" s="1"/>
  <c r="SG26" i="9"/>
  <c r="SF28" i="9"/>
  <c r="TN28" i="9" s="1"/>
  <c r="SG28" i="9"/>
  <c r="AD26" i="9"/>
  <c r="BL26" i="9" s="1"/>
  <c r="AE26" i="9"/>
  <c r="SE20" i="9"/>
  <c r="OO22" i="9"/>
  <c r="HI25" i="9"/>
  <c r="TP24" i="9"/>
  <c r="BX23" i="9"/>
  <c r="FN25" i="9"/>
  <c r="AC18" i="9"/>
  <c r="TP22" i="9"/>
  <c r="QJ26" i="9"/>
  <c r="AD19" i="9"/>
  <c r="BL19" i="9" s="1"/>
  <c r="JF27" i="9"/>
  <c r="KM27" i="9"/>
  <c r="AD25" i="9"/>
  <c r="BL25" i="9" s="1"/>
  <c r="AE25" i="9"/>
  <c r="FO17" i="9"/>
  <c r="GW17" i="9" s="1"/>
  <c r="FP17" i="9"/>
  <c r="JF22" i="9"/>
  <c r="KM22" i="9"/>
  <c r="MU20" i="9"/>
  <c r="OC20" i="9" s="1"/>
  <c r="MV20" i="9"/>
  <c r="FO28" i="9"/>
  <c r="GW28" i="9" s="1"/>
  <c r="FP28" i="9"/>
  <c r="MU23" i="9"/>
  <c r="OC23" i="9" s="1"/>
  <c r="SF24" i="9"/>
  <c r="TN24" i="9" s="1"/>
  <c r="OP19" i="9"/>
  <c r="PX19" i="9" s="1"/>
  <c r="TQ19" i="9" s="1"/>
  <c r="OQ19" i="9"/>
  <c r="FO20" i="9"/>
  <c r="GW20" i="9" s="1"/>
  <c r="FP20" i="9"/>
  <c r="AD22" i="9"/>
  <c r="BL22" i="9" s="1"/>
  <c r="QK27" i="9"/>
  <c r="RS27" i="9" s="1"/>
  <c r="DT25" i="9"/>
  <c r="FB25" i="9" s="1"/>
  <c r="DU25" i="9"/>
  <c r="OP28" i="9"/>
  <c r="PX28" i="9" s="1"/>
  <c r="OQ28" i="9"/>
  <c r="MU27" i="9"/>
  <c r="OC27" i="9" s="1"/>
  <c r="MU22" i="9"/>
  <c r="OC22" i="9" s="1"/>
  <c r="JF18" i="9"/>
  <c r="TP21" i="9"/>
  <c r="AC28" i="9"/>
  <c r="JD23" i="9"/>
  <c r="JE23" i="9" s="1"/>
  <c r="OO27" i="9"/>
  <c r="HK28" i="9"/>
  <c r="IR28" i="9"/>
  <c r="DS18" i="9"/>
  <c r="OO20" i="9"/>
  <c r="DS22" i="9"/>
  <c r="SE23" i="9"/>
  <c r="KZ20" i="9"/>
  <c r="MH20" i="9" s="1"/>
  <c r="MV19" i="9"/>
  <c r="SF21" i="9"/>
  <c r="TN21" i="9" s="1"/>
  <c r="LA28" i="9"/>
  <c r="MH28" i="9"/>
  <c r="BY26" i="9"/>
  <c r="DG26" i="9" s="1"/>
  <c r="FO22" i="9"/>
  <c r="GW22" i="9" s="1"/>
  <c r="TP25" i="9"/>
  <c r="AE20" i="9"/>
  <c r="AD20" i="9"/>
  <c r="BL20" i="9" s="1"/>
  <c r="JE20" i="9"/>
  <c r="KM20" i="9" s="1"/>
  <c r="JF20" i="9"/>
  <c r="TP23" i="9"/>
  <c r="QL20" i="9"/>
  <c r="RS20" i="9"/>
  <c r="MU25" i="9"/>
  <c r="OC25" i="9" s="1"/>
  <c r="MV25" i="9"/>
  <c r="JF25" i="9"/>
  <c r="KM25" i="9"/>
  <c r="SF25" i="9"/>
  <c r="TN25" i="9" s="1"/>
  <c r="SG25" i="9"/>
  <c r="HI18" i="9"/>
  <c r="QK22" i="9"/>
  <c r="RS22" i="9" s="1"/>
  <c r="QL22" i="9"/>
  <c r="FO18" i="9"/>
  <c r="GW18" i="9" s="1"/>
  <c r="FP18" i="9"/>
  <c r="JF24" i="9"/>
  <c r="KM24" i="9"/>
  <c r="BY18" i="9"/>
  <c r="DG18" i="9" s="1"/>
  <c r="KZ21" i="9"/>
  <c r="MH21" i="9" s="1"/>
  <c r="LA21" i="9"/>
  <c r="SF22" i="9"/>
  <c r="TN22" i="9" s="1"/>
  <c r="SG22" i="9"/>
  <c r="QK28" i="9"/>
  <c r="RS28" i="9" s="1"/>
  <c r="QL28" i="9"/>
  <c r="BZ21" i="9"/>
  <c r="DG21" i="9"/>
  <c r="HK26" i="9"/>
  <c r="IR26" i="9"/>
  <c r="BY25" i="9"/>
  <c r="DG25" i="9" s="1"/>
  <c r="BZ25" i="9"/>
  <c r="FO27" i="9"/>
  <c r="GW27" i="9" s="1"/>
  <c r="DS20" i="9"/>
  <c r="MU17" i="9"/>
  <c r="OC17" i="9" s="1"/>
  <c r="TQ17" i="9" s="1"/>
  <c r="DS27" i="9"/>
  <c r="MV16" i="9"/>
  <c r="JD26" i="9"/>
  <c r="SE18" i="9"/>
  <c r="BB27" i="9"/>
  <c r="BL27" i="9" s="1"/>
  <c r="BC27" i="9"/>
  <c r="MU24" i="9"/>
  <c r="OC24" i="9" s="1"/>
  <c r="OQ23" i="9"/>
  <c r="PX23" i="9"/>
  <c r="FO21" i="9"/>
  <c r="GW21" i="9" s="1"/>
  <c r="TP18" i="9"/>
  <c r="JE21" i="9"/>
  <c r="KM21" i="9" s="1"/>
  <c r="JF21" i="9"/>
  <c r="OP25" i="9"/>
  <c r="PX25" i="9" s="1"/>
  <c r="LA24" i="9"/>
  <c r="MH24" i="9"/>
  <c r="QL24" i="9"/>
  <c r="RS24" i="9"/>
  <c r="HK22" i="9"/>
  <c r="IR22" i="9"/>
  <c r="OP21" i="9"/>
  <c r="PX21" i="9" s="1"/>
  <c r="OQ21" i="9"/>
  <c r="BY22" i="9"/>
  <c r="DG22" i="9" s="1"/>
  <c r="FP23" i="9"/>
  <c r="GW23" i="9"/>
  <c r="MU21" i="9"/>
  <c r="OC21" i="9" s="1"/>
  <c r="MV21" i="9"/>
  <c r="BY27" i="9"/>
  <c r="DG27" i="9" s="1"/>
  <c r="MU18" i="9"/>
  <c r="OC18" i="9" s="1"/>
  <c r="MT28" i="9"/>
  <c r="QJ23" i="9"/>
  <c r="BX28" i="9"/>
  <c r="JF19" i="9"/>
  <c r="OP24" i="9"/>
  <c r="PX24" i="9" s="1"/>
  <c r="OQ24" i="9"/>
  <c r="KZ27" i="9"/>
  <c r="MH27" i="9" s="1"/>
  <c r="QL21" i="9"/>
  <c r="KZ18" i="9"/>
  <c r="MH18" i="9" s="1"/>
  <c r="QL25" i="9"/>
  <c r="RS25" i="9"/>
  <c r="DT28" i="9"/>
  <c r="FB28" i="9" s="1"/>
  <c r="DU28" i="9"/>
  <c r="HJ23" i="9"/>
  <c r="IR23" i="9" s="1"/>
  <c r="HK23" i="9"/>
  <c r="DT24" i="9"/>
  <c r="FB24" i="9" s="1"/>
  <c r="DT23" i="9"/>
  <c r="FB23" i="9" s="1"/>
  <c r="DU23" i="9"/>
  <c r="BZ20" i="9"/>
  <c r="AC23" i="9"/>
  <c r="KY22" i="9"/>
  <c r="OO18" i="9"/>
  <c r="KZ25" i="9"/>
  <c r="MH25" i="9" s="1"/>
  <c r="LA25" i="9"/>
  <c r="AC21" i="9"/>
  <c r="BY24" i="9"/>
  <c r="DG24" i="9" s="1"/>
  <c r="BZ24" i="9"/>
  <c r="AD24" i="9"/>
  <c r="BL24" i="9" s="1"/>
  <c r="FP24" i="9"/>
  <c r="GW24" i="9"/>
  <c r="FO16" i="9"/>
  <c r="GW16" i="9" s="1"/>
  <c r="TQ16" i="9" s="1"/>
  <c r="FP16" i="9"/>
  <c r="KM28" i="3"/>
  <c r="KM23" i="3"/>
  <c r="IR26" i="3"/>
  <c r="OQ29" i="3"/>
  <c r="BZ27" i="3"/>
  <c r="LA18" i="3"/>
  <c r="BZ30" i="3"/>
  <c r="HO29" i="3"/>
  <c r="HP29" i="3" s="1"/>
  <c r="IR29" i="3" s="1"/>
  <c r="KY28" i="3"/>
  <c r="KZ28" i="3" s="1"/>
  <c r="MH28" i="3" s="1"/>
  <c r="JF29" i="3"/>
  <c r="MT30" i="3"/>
  <c r="MU30" i="3" s="1"/>
  <c r="OC30" i="3" s="1"/>
  <c r="DG28" i="3"/>
  <c r="QL28" i="3"/>
  <c r="IR28" i="3"/>
  <c r="RS30" i="3"/>
  <c r="TN30" i="3"/>
  <c r="MT27" i="3"/>
  <c r="MU27" i="3" s="1"/>
  <c r="OC27" i="3" s="1"/>
  <c r="DS27" i="3"/>
  <c r="DT27" i="3" s="1"/>
  <c r="FB27" i="3" s="1"/>
  <c r="KM18" i="3"/>
  <c r="SG19" i="3"/>
  <c r="DS25" i="3"/>
  <c r="DT25" i="3" s="1"/>
  <c r="DU25" i="3" s="1"/>
  <c r="GW19" i="3"/>
  <c r="FP19" i="3"/>
  <c r="GN21" i="3"/>
  <c r="SG21" i="3"/>
  <c r="JX23" i="3"/>
  <c r="LA23" i="3"/>
  <c r="IR20" i="3"/>
  <c r="FN16" i="3"/>
  <c r="FO16" i="3" s="1"/>
  <c r="GW16" i="3" s="1"/>
  <c r="FP20" i="3"/>
  <c r="GW22" i="3"/>
  <c r="FP22" i="3"/>
  <c r="DG27" i="3"/>
  <c r="HO21" i="3"/>
  <c r="HP21" i="3" s="1"/>
  <c r="IR21" i="3" s="1"/>
  <c r="FP27" i="3"/>
  <c r="MV22" i="3"/>
  <c r="QL30" i="3"/>
  <c r="HK28" i="3"/>
  <c r="DS23" i="3"/>
  <c r="DT23" i="3" s="1"/>
  <c r="FB23" i="3" s="1"/>
  <c r="QL22" i="3"/>
  <c r="DU28" i="3"/>
  <c r="HJ27" i="3"/>
  <c r="IR27" i="3" s="1"/>
  <c r="OQ22" i="3"/>
  <c r="BZ28" i="3"/>
  <c r="FP28" i="3"/>
  <c r="QL27" i="3"/>
  <c r="DU21" i="3"/>
  <c r="OQ28" i="3"/>
  <c r="JF22" i="3"/>
  <c r="FB30" i="3"/>
  <c r="QJ25" i="3"/>
  <c r="QK25" i="3" s="1"/>
  <c r="CP29" i="3"/>
  <c r="CQ29" i="3" s="1"/>
  <c r="DG29" i="3" s="1"/>
  <c r="IR30" i="3"/>
  <c r="JE21" i="3"/>
  <c r="KM21" i="3" s="1"/>
  <c r="FN23" i="3"/>
  <c r="FO23" i="3" s="1"/>
  <c r="GW23" i="3" s="1"/>
  <c r="HQ20" i="3"/>
  <c r="QJ23" i="3"/>
  <c r="QK23" i="3" s="1"/>
  <c r="SG29" i="3"/>
  <c r="MU20" i="3"/>
  <c r="OC20" i="3" s="1"/>
  <c r="DT24" i="3"/>
  <c r="FB24" i="3" s="1"/>
  <c r="OP23" i="3"/>
  <c r="PX23" i="3" s="1"/>
  <c r="JE27" i="3"/>
  <c r="KM27" i="3" s="1"/>
  <c r="QQ24" i="3"/>
  <c r="QK21" i="3"/>
  <c r="RS21" i="3" s="1"/>
  <c r="KZ20" i="3"/>
  <c r="MH20" i="3" s="1"/>
  <c r="TN22" i="3"/>
  <c r="OB20" i="3"/>
  <c r="TP20" i="3" s="1"/>
  <c r="NA29" i="3"/>
  <c r="OC29" i="3" s="1"/>
  <c r="SE24" i="3"/>
  <c r="HK23" i="3"/>
  <c r="OC23" i="3"/>
  <c r="RS26" i="3"/>
  <c r="EY30" i="3"/>
  <c r="OP20" i="3"/>
  <c r="PX20" i="3" s="1"/>
  <c r="ME26" i="3"/>
  <c r="MH26" i="3"/>
  <c r="DZ22" i="3"/>
  <c r="FB22" i="3" s="1"/>
  <c r="DU20" i="3"/>
  <c r="SG25" i="3"/>
  <c r="TN25" i="3"/>
  <c r="IR24" i="3"/>
  <c r="MU28" i="3"/>
  <c r="OC28" i="3" s="1"/>
  <c r="HP25" i="3"/>
  <c r="HQ25" i="3" s="1"/>
  <c r="BY24" i="3"/>
  <c r="DG24" i="3" s="1"/>
  <c r="JL30" i="3"/>
  <c r="JD24" i="3"/>
  <c r="DG26" i="3"/>
  <c r="JF28" i="3"/>
  <c r="OC26" i="3"/>
  <c r="SF26" i="3"/>
  <c r="TN26" i="3" s="1"/>
  <c r="LS25" i="3"/>
  <c r="KZ30" i="3"/>
  <c r="MH30" i="3" s="1"/>
  <c r="SG28" i="3"/>
  <c r="NL21" i="3"/>
  <c r="RS20" i="3"/>
  <c r="SF23" i="3"/>
  <c r="TN23" i="3" s="1"/>
  <c r="FP29" i="3"/>
  <c r="CE20" i="3"/>
  <c r="DG20" i="3" s="1"/>
  <c r="NA24" i="3"/>
  <c r="OC24" i="3" s="1"/>
  <c r="SG30" i="3"/>
  <c r="GW25" i="3"/>
  <c r="DT26" i="3"/>
  <c r="FB26" i="3" s="1"/>
  <c r="SF27" i="3"/>
  <c r="TN27" i="3" s="1"/>
  <c r="OP30" i="3"/>
  <c r="PX30" i="3" s="1"/>
  <c r="SG20" i="3"/>
  <c r="MH22" i="3"/>
  <c r="PX24" i="3"/>
  <c r="OC25" i="3"/>
  <c r="JE25" i="3"/>
  <c r="KM25" i="3" s="1"/>
  <c r="QJ24" i="3"/>
  <c r="QK24" i="3" s="1"/>
  <c r="QL24" i="3" s="1"/>
  <c r="LA21" i="3"/>
  <c r="MH21" i="3"/>
  <c r="HQ30" i="3"/>
  <c r="DS29" i="3"/>
  <c r="QJ29" i="3"/>
  <c r="HJ22" i="3"/>
  <c r="IR22" i="3" s="1"/>
  <c r="FP26" i="3"/>
  <c r="FT30" i="3"/>
  <c r="JD26" i="3"/>
  <c r="LA24" i="3"/>
  <c r="HK25" i="3"/>
  <c r="BX21" i="3"/>
  <c r="FO24" i="3"/>
  <c r="GW24" i="3" s="1"/>
  <c r="BY25" i="3"/>
  <c r="DG25" i="3" s="1"/>
  <c r="JF20" i="3"/>
  <c r="OQ27" i="3"/>
  <c r="SG22" i="3"/>
  <c r="OP19" i="3"/>
  <c r="PX19" i="3" s="1"/>
  <c r="QK19" i="3"/>
  <c r="RS19" i="3" s="1"/>
  <c r="KZ19" i="3"/>
  <c r="MH19" i="3" s="1"/>
  <c r="DT19" i="3"/>
  <c r="FB19" i="3" s="1"/>
  <c r="HI19" i="3"/>
  <c r="KM19" i="3"/>
  <c r="MU19" i="3"/>
  <c r="OC19" i="3" s="1"/>
  <c r="BZ19" i="3"/>
  <c r="DG18" i="3"/>
  <c r="CF18" i="3"/>
  <c r="OP18" i="3"/>
  <c r="PX18" i="3" s="1"/>
  <c r="FP18" i="3"/>
  <c r="OC18" i="3"/>
  <c r="HU18" i="3"/>
  <c r="HV18" i="3" s="1"/>
  <c r="QL18" i="3"/>
  <c r="MH17" i="3"/>
  <c r="SE17" i="3"/>
  <c r="SF17" i="3" s="1"/>
  <c r="TN17" i="3" s="1"/>
  <c r="OO17" i="3"/>
  <c r="OP17" i="3" s="1"/>
  <c r="PX17" i="3" s="1"/>
  <c r="NB17" i="3"/>
  <c r="HJ17" i="3"/>
  <c r="IR17" i="3" s="1"/>
  <c r="LA17" i="3"/>
  <c r="DG17" i="3"/>
  <c r="JE17" i="3"/>
  <c r="KM17" i="3" s="1"/>
  <c r="FB17" i="3"/>
  <c r="BZ17" i="3"/>
  <c r="GR17" i="3"/>
  <c r="RS17" i="3"/>
  <c r="DF16" i="3"/>
  <c r="TM16" i="3"/>
  <c r="SE16" i="3"/>
  <c r="SF16" i="3" s="1"/>
  <c r="TN16" i="3" s="1"/>
  <c r="OB16" i="3"/>
  <c r="OO16" i="3"/>
  <c r="OP16" i="3" s="1"/>
  <c r="PX16" i="3" s="1"/>
  <c r="QW16" i="3"/>
  <c r="QX16" i="3" s="1"/>
  <c r="MD16" i="3"/>
  <c r="ME16" i="3" s="1"/>
  <c r="QQ16" i="3"/>
  <c r="QR16" i="3" s="1"/>
  <c r="DR16" i="3"/>
  <c r="FA16" i="3" s="1"/>
  <c r="MU16" i="3"/>
  <c r="MV16" i="3" s="1"/>
  <c r="JD16" i="3"/>
  <c r="KX16" i="3"/>
  <c r="MG16" i="3" s="1"/>
  <c r="CW16" i="3"/>
  <c r="CX16" i="3" s="1"/>
  <c r="HP16" i="3"/>
  <c r="HQ16" i="3" s="1"/>
  <c r="HH16" i="3"/>
  <c r="IQ16" i="3" s="1"/>
  <c r="QK16" i="3"/>
  <c r="QL16" i="3" s="1"/>
  <c r="BX16" i="3"/>
  <c r="RR16" i="3"/>
  <c r="AA16" i="3"/>
  <c r="AB16" i="3" s="1"/>
  <c r="BJ16" i="3"/>
  <c r="TO16" i="3" s="1"/>
  <c r="AC30" i="3"/>
  <c r="AD30" i="3" s="1"/>
  <c r="BK30" i="3"/>
  <c r="AC19" i="3"/>
  <c r="AD19" i="3" s="1"/>
  <c r="BK19" i="3"/>
  <c r="AC27" i="3"/>
  <c r="AD27" i="3" s="1"/>
  <c r="BK27" i="3"/>
  <c r="AE17" i="3"/>
  <c r="BK23" i="3"/>
  <c r="AE28" i="3"/>
  <c r="BL28" i="3"/>
  <c r="AE23" i="3"/>
  <c r="BK18" i="3"/>
  <c r="TP18" i="3" s="1"/>
  <c r="AE25" i="3"/>
  <c r="BL25" i="3"/>
  <c r="AE26" i="3"/>
  <c r="BL26" i="3"/>
  <c r="BK17" i="3"/>
  <c r="AC29" i="3"/>
  <c r="AD29" i="3" s="1"/>
  <c r="BK29" i="3"/>
  <c r="AE22" i="3"/>
  <c r="BL22" i="3"/>
  <c r="AC21" i="3"/>
  <c r="AD21" i="3" s="1"/>
  <c r="BK21" i="3"/>
  <c r="AC24" i="3"/>
  <c r="AD24" i="3" s="1"/>
  <c r="BK24" i="3"/>
  <c r="BG27" i="3"/>
  <c r="BH27" i="3" s="1"/>
  <c r="AC20" i="3"/>
  <c r="AD20" i="3" s="1"/>
  <c r="BL20" i="3" s="1"/>
  <c r="BG19" i="3"/>
  <c r="BH19" i="3" s="1"/>
  <c r="AC18" i="3"/>
  <c r="AD18" i="3" s="1"/>
  <c r="BH23" i="3"/>
  <c r="BH17" i="3"/>
  <c r="BI17" i="3" s="1"/>
  <c r="BH21" i="3"/>
  <c r="BI21" i="3" s="1"/>
  <c r="BH16" i="3"/>
  <c r="BI16" i="3" s="1"/>
  <c r="TT17" i="9" l="1"/>
  <c r="TR17" i="9"/>
  <c r="TS17" i="9"/>
  <c r="TT19" i="9"/>
  <c r="TS19" i="9"/>
  <c r="TR19" i="9"/>
  <c r="TU19" i="9" s="1"/>
  <c r="TT16" i="9"/>
  <c r="TS16" i="9"/>
  <c r="TR16" i="9"/>
  <c r="KZ22" i="9"/>
  <c r="MH22" i="9" s="1"/>
  <c r="LA22" i="9"/>
  <c r="TQ24" i="9"/>
  <c r="AD23" i="9"/>
  <c r="BL23" i="9" s="1"/>
  <c r="TQ23" i="9" s="1"/>
  <c r="LA27" i="9"/>
  <c r="BZ22" i="9"/>
  <c r="DT20" i="9"/>
  <c r="FB20" i="9" s="1"/>
  <c r="BZ18" i="9"/>
  <c r="MV27" i="9"/>
  <c r="MV23" i="9"/>
  <c r="QK26" i="9"/>
  <c r="RS26" i="9" s="1"/>
  <c r="TQ26" i="9" s="1"/>
  <c r="QL26" i="9"/>
  <c r="FP21" i="9"/>
  <c r="FP27" i="9"/>
  <c r="LA20" i="9"/>
  <c r="DU24" i="9"/>
  <c r="DT22" i="9"/>
  <c r="FB22" i="9" s="1"/>
  <c r="DU22" i="9"/>
  <c r="BY23" i="9"/>
  <c r="DG23" i="9" s="1"/>
  <c r="FP26" i="9"/>
  <c r="GW26" i="9"/>
  <c r="SF27" i="9"/>
  <c r="TN27" i="9" s="1"/>
  <c r="SG27" i="9"/>
  <c r="BY28" i="9"/>
  <c r="DG28" i="9" s="1"/>
  <c r="BZ28" i="9"/>
  <c r="MV24" i="9"/>
  <c r="OP20" i="9"/>
  <c r="PX20" i="9" s="1"/>
  <c r="OQ20" i="9"/>
  <c r="DT21" i="9"/>
  <c r="FB21" i="9" s="1"/>
  <c r="TQ21" i="9" s="1"/>
  <c r="DU21" i="9"/>
  <c r="QK23" i="9"/>
  <c r="RS23" i="9" s="1"/>
  <c r="DT18" i="9"/>
  <c r="FB18" i="9" s="1"/>
  <c r="QL27" i="9"/>
  <c r="HJ25" i="9"/>
  <c r="IR25" i="9" s="1"/>
  <c r="MU26" i="9"/>
  <c r="OC26" i="9" s="1"/>
  <c r="MV26" i="9"/>
  <c r="MU28" i="9"/>
  <c r="OC28" i="9" s="1"/>
  <c r="TQ28" i="9" s="1"/>
  <c r="OP22" i="9"/>
  <c r="PX22" i="9" s="1"/>
  <c r="TQ22" i="9" s="1"/>
  <c r="AE24" i="9"/>
  <c r="MV18" i="9"/>
  <c r="HJ18" i="9"/>
  <c r="IR18" i="9" s="1"/>
  <c r="HK18" i="9"/>
  <c r="FP22" i="9"/>
  <c r="AE22" i="9"/>
  <c r="SF20" i="9"/>
  <c r="TN20" i="9" s="1"/>
  <c r="TQ20" i="9" s="1"/>
  <c r="AD18" i="9"/>
  <c r="BL18" i="9" s="1"/>
  <c r="SF23" i="9"/>
  <c r="TN23" i="9" s="1"/>
  <c r="OP27" i="9"/>
  <c r="PX27" i="9" s="1"/>
  <c r="KZ23" i="9"/>
  <c r="MH23" i="9" s="1"/>
  <c r="SF18" i="9"/>
  <c r="TN18" i="9" s="1"/>
  <c r="JF23" i="9"/>
  <c r="KM23" i="9"/>
  <c r="HJ20" i="9"/>
  <c r="IR20" i="9" s="1"/>
  <c r="HK20" i="9"/>
  <c r="AD21" i="9"/>
  <c r="BL21" i="9" s="1"/>
  <c r="BZ27" i="9"/>
  <c r="JE26" i="9"/>
  <c r="KM26" i="9" s="1"/>
  <c r="BZ26" i="9"/>
  <c r="AE28" i="9"/>
  <c r="AD28" i="9"/>
  <c r="BL28" i="9" s="1"/>
  <c r="OQ25" i="9"/>
  <c r="LA18" i="9"/>
  <c r="DT27" i="9"/>
  <c r="FB27" i="9" s="1"/>
  <c r="FO25" i="9"/>
  <c r="GW25" i="9" s="1"/>
  <c r="OP18" i="9"/>
  <c r="PX18" i="9" s="1"/>
  <c r="MV17" i="9"/>
  <c r="SG21" i="9"/>
  <c r="MV22" i="9"/>
  <c r="SG24" i="9"/>
  <c r="AE19" i="9"/>
  <c r="TQ20" i="3"/>
  <c r="TT20" i="3" s="1"/>
  <c r="TR20" i="3"/>
  <c r="FB25" i="3"/>
  <c r="HI16" i="3"/>
  <c r="HJ16" i="3" s="1"/>
  <c r="IR16" i="3" s="1"/>
  <c r="SG27" i="3"/>
  <c r="OQ18" i="3"/>
  <c r="NB29" i="3"/>
  <c r="LA30" i="3"/>
  <c r="MV30" i="3"/>
  <c r="JF27" i="3"/>
  <c r="HK27" i="3"/>
  <c r="NB24" i="3"/>
  <c r="RS24" i="3"/>
  <c r="JF21" i="3"/>
  <c r="BZ25" i="3"/>
  <c r="DU26" i="3"/>
  <c r="SG26" i="3"/>
  <c r="LA19" i="3"/>
  <c r="OQ20" i="3"/>
  <c r="RS25" i="3"/>
  <c r="QL25" i="3"/>
  <c r="RS23" i="3"/>
  <c r="QL23" i="3"/>
  <c r="IR25" i="3"/>
  <c r="HQ29" i="3"/>
  <c r="DT29" i="3"/>
  <c r="FB29" i="3" s="1"/>
  <c r="SG23" i="3"/>
  <c r="MV28" i="3"/>
  <c r="SF24" i="3"/>
  <c r="TN24" i="3" s="1"/>
  <c r="DU27" i="3"/>
  <c r="QR24" i="3"/>
  <c r="DU24" i="3"/>
  <c r="BY21" i="3"/>
  <c r="DG21" i="3" s="1"/>
  <c r="JE24" i="3"/>
  <c r="KM24" i="3" s="1"/>
  <c r="CR29" i="3"/>
  <c r="FU30" i="3"/>
  <c r="GW30" i="3" s="1"/>
  <c r="LA28" i="3"/>
  <c r="JE26" i="3"/>
  <c r="KM26" i="3" s="1"/>
  <c r="OQ30" i="3"/>
  <c r="BZ24" i="3"/>
  <c r="DU23" i="3"/>
  <c r="FP23" i="3"/>
  <c r="QK29" i="3"/>
  <c r="RS29" i="3" s="1"/>
  <c r="FP24" i="3"/>
  <c r="HK22" i="3"/>
  <c r="JF25" i="3"/>
  <c r="NM21" i="3"/>
  <c r="OC21" i="3" s="1"/>
  <c r="QL21" i="3"/>
  <c r="OQ23" i="3"/>
  <c r="MV20" i="3"/>
  <c r="CF20" i="3"/>
  <c r="EA22" i="3"/>
  <c r="LA20" i="3"/>
  <c r="HQ21" i="3"/>
  <c r="MV27" i="3"/>
  <c r="MV19" i="3"/>
  <c r="QL19" i="3"/>
  <c r="OQ19" i="3"/>
  <c r="HJ19" i="3"/>
  <c r="IR19" i="3" s="1"/>
  <c r="DU19" i="3"/>
  <c r="HW18" i="3"/>
  <c r="IR18" i="3"/>
  <c r="TQ18" i="3" s="1"/>
  <c r="JF17" i="3"/>
  <c r="SG17" i="3"/>
  <c r="HK17" i="3"/>
  <c r="OQ17" i="3"/>
  <c r="GS17" i="3"/>
  <c r="GW17" i="3" s="1"/>
  <c r="KY16" i="3"/>
  <c r="KZ16" i="3" s="1"/>
  <c r="MH16" i="3" s="1"/>
  <c r="OQ16" i="3"/>
  <c r="DS16" i="3"/>
  <c r="JE16" i="3"/>
  <c r="KM16" i="3" s="1"/>
  <c r="OC16" i="3"/>
  <c r="BY16" i="3"/>
  <c r="DG16" i="3" s="1"/>
  <c r="SG16" i="3"/>
  <c r="FP16" i="3"/>
  <c r="RS16" i="3"/>
  <c r="AC16" i="3"/>
  <c r="AD16" i="3" s="1"/>
  <c r="BK16" i="3"/>
  <c r="TP16" i="3" s="1"/>
  <c r="AE24" i="3"/>
  <c r="BL24" i="3"/>
  <c r="AE29" i="3"/>
  <c r="BL29" i="3"/>
  <c r="BL23" i="3"/>
  <c r="AE27" i="3"/>
  <c r="BL27" i="3"/>
  <c r="AE19" i="3"/>
  <c r="BL19" i="3"/>
  <c r="AE30" i="3"/>
  <c r="BL30" i="3"/>
  <c r="BL17" i="3"/>
  <c r="AE21" i="3"/>
  <c r="BL21" i="3"/>
  <c r="BL18" i="3"/>
  <c r="BI27" i="3"/>
  <c r="AE20" i="3"/>
  <c r="BI19" i="3"/>
  <c r="BI23" i="3"/>
  <c r="AE18" i="3"/>
  <c r="TS28" i="9" l="1"/>
  <c r="TT28" i="9"/>
  <c r="TR28" i="9"/>
  <c r="TU28" i="9" s="1"/>
  <c r="TR22" i="9"/>
  <c r="TT22" i="9"/>
  <c r="TS22" i="9"/>
  <c r="TR21" i="9"/>
  <c r="TT21" i="9"/>
  <c r="TS21" i="9"/>
  <c r="OQ18" i="9"/>
  <c r="TR20" i="9"/>
  <c r="TT20" i="9"/>
  <c r="TS20" i="9"/>
  <c r="DU18" i="9"/>
  <c r="AE23" i="9"/>
  <c r="TS23" i="9"/>
  <c r="TT23" i="9"/>
  <c r="TR23" i="9"/>
  <c r="FP25" i="9"/>
  <c r="QL23" i="9"/>
  <c r="TS24" i="9"/>
  <c r="TT24" i="9"/>
  <c r="TR24" i="9"/>
  <c r="TU24" i="9" s="1"/>
  <c r="DU27" i="9"/>
  <c r="SG18" i="9"/>
  <c r="TQ18" i="9"/>
  <c r="TU16" i="9"/>
  <c r="LA23" i="9"/>
  <c r="OQ22" i="9"/>
  <c r="TS26" i="9"/>
  <c r="TR26" i="9"/>
  <c r="TT26" i="9"/>
  <c r="OQ27" i="9"/>
  <c r="MV28" i="9"/>
  <c r="JF26" i="9"/>
  <c r="SG23" i="9"/>
  <c r="TQ27" i="9"/>
  <c r="DU20" i="9"/>
  <c r="AE18" i="9"/>
  <c r="HK25" i="9"/>
  <c r="TQ25" i="9"/>
  <c r="TU17" i="9"/>
  <c r="AE21" i="9"/>
  <c r="SG20" i="9"/>
  <c r="BZ23" i="9"/>
  <c r="TS20" i="3"/>
  <c r="TT18" i="3"/>
  <c r="TR18" i="3"/>
  <c r="TS18" i="3"/>
  <c r="BZ21" i="3"/>
  <c r="BZ16" i="3"/>
  <c r="DU29" i="3"/>
  <c r="FV30" i="3"/>
  <c r="NN21" i="3"/>
  <c r="HK19" i="3"/>
  <c r="JF26" i="3"/>
  <c r="SG24" i="3"/>
  <c r="HK16" i="3"/>
  <c r="JF24" i="3"/>
  <c r="QL29" i="3"/>
  <c r="GT17" i="3"/>
  <c r="LA16" i="3"/>
  <c r="JF16" i="3"/>
  <c r="DT16" i="3"/>
  <c r="FB16" i="3" s="1"/>
  <c r="AE16" i="3"/>
  <c r="BL16" i="3"/>
  <c r="TU20" i="9" l="1"/>
  <c r="TU26" i="9"/>
  <c r="TS25" i="9"/>
  <c r="TT25" i="9"/>
  <c r="TR25" i="9"/>
  <c r="TU25" i="9" s="1"/>
  <c r="TT18" i="9"/>
  <c r="TS18" i="9"/>
  <c r="TR18" i="9"/>
  <c r="TU21" i="9"/>
  <c r="TS27" i="9"/>
  <c r="TT27" i="9"/>
  <c r="TR27" i="9"/>
  <c r="TU27" i="9" s="1"/>
  <c r="TU22" i="9"/>
  <c r="TU23" i="9"/>
  <c r="TQ16" i="3"/>
  <c r="TT16" i="3" s="1"/>
  <c r="TU28" i="3"/>
  <c r="TU26" i="3"/>
  <c r="TU22" i="3"/>
  <c r="TU20" i="3"/>
  <c r="DU16" i="3"/>
  <c r="TU27" i="3"/>
  <c r="TU18" i="9" l="1"/>
  <c r="TU29" i="9" s="1"/>
  <c r="TR29" i="9"/>
  <c r="TR16" i="3"/>
  <c r="TR31" i="3" s="1"/>
  <c r="TS16" i="3"/>
  <c r="TU29" i="3"/>
  <c r="TU30" i="3"/>
  <c r="TU18" i="3"/>
  <c r="TU21" i="3"/>
  <c r="TU19" i="3"/>
  <c r="TU17" i="3"/>
  <c r="TU24" i="3"/>
  <c r="TU25" i="3"/>
  <c r="TU23" i="3"/>
  <c r="TU16" i="3" l="1"/>
  <c r="TU31" i="3" s="1"/>
</calcChain>
</file>

<file path=xl/sharedStrings.xml><?xml version="1.0" encoding="utf-8"?>
<sst xmlns="http://schemas.openxmlformats.org/spreadsheetml/2006/main" count="905" uniqueCount="176">
  <si>
    <t>CALCULATEUR DE BRISAGE</t>
  </si>
  <si>
    <t>PWR</t>
  </si>
  <si>
    <t>découpage Min</t>
  </si>
  <si>
    <t>découpage Max</t>
  </si>
  <si>
    <t>RA</t>
  </si>
  <si>
    <t>rest</t>
  </si>
  <si>
    <t>PA</t>
  </si>
  <si>
    <t>BA</t>
  </si>
  <si>
    <t>Niveau / %</t>
  </si>
  <si>
    <t>Ga Pa</t>
  </si>
  <si>
    <t>Ga Pme</t>
  </si>
  <si>
    <t>Po</t>
  </si>
  <si>
    <t>Fo</t>
  </si>
  <si>
    <t>Ine</t>
  </si>
  <si>
    <t>Cha</t>
  </si>
  <si>
    <t>Age</t>
  </si>
  <si>
    <t>Vi</t>
  </si>
  <si>
    <t>Sa</t>
  </si>
  <si>
    <t>Ini</t>
  </si>
  <si>
    <t>Ré Terre</t>
  </si>
  <si>
    <t>Ré Feu</t>
  </si>
  <si>
    <t>Ré Air</t>
  </si>
  <si>
    <t>Ré Eau</t>
  </si>
  <si>
    <t>Ré Neutre</t>
  </si>
  <si>
    <t>Ré Per Terre</t>
  </si>
  <si>
    <t>Ré Per Feu</t>
  </si>
  <si>
    <t>Ré Per Neutre</t>
  </si>
  <si>
    <t>Ré Per Eau</t>
  </si>
  <si>
    <t>Ré per Air</t>
  </si>
  <si>
    <t>Ré Pou</t>
  </si>
  <si>
    <t>Ré Cri</t>
  </si>
  <si>
    <t>Ré Pa</t>
  </si>
  <si>
    <t>Pod</t>
  </si>
  <si>
    <t>Prospe</t>
  </si>
  <si>
    <t>Pui</t>
  </si>
  <si>
    <t>Tac</t>
  </si>
  <si>
    <t>Fui</t>
  </si>
  <si>
    <t>Ret Pa</t>
  </si>
  <si>
    <t>So</t>
  </si>
  <si>
    <t>Cri</t>
  </si>
  <si>
    <t>Invo</t>
  </si>
  <si>
    <t>Do</t>
  </si>
  <si>
    <t>Do terre</t>
  </si>
  <si>
    <t>Do Neutre</t>
  </si>
  <si>
    <t>Do Feu</t>
  </si>
  <si>
    <t>Do Air</t>
  </si>
  <si>
    <t>Do Eau</t>
  </si>
  <si>
    <t>Do Pou</t>
  </si>
  <si>
    <t>Do Cri</t>
  </si>
  <si>
    <t>Valeur Ba</t>
  </si>
  <si>
    <t xml:space="preserve">Valeur Pa </t>
  </si>
  <si>
    <t>Valeur Ra</t>
  </si>
  <si>
    <t xml:space="preserve">Poid Ba </t>
  </si>
  <si>
    <t>Poid Pa</t>
  </si>
  <si>
    <t>Elémentaire</t>
  </si>
  <si>
    <t>Résistances</t>
  </si>
  <si>
    <t>Ré Pme</t>
  </si>
  <si>
    <t>Ret Pme</t>
  </si>
  <si>
    <t>Utilitaires</t>
  </si>
  <si>
    <t>Principales</t>
  </si>
  <si>
    <t>Dommages</t>
  </si>
  <si>
    <t>Poid/u</t>
  </si>
  <si>
    <t>Poid Ra</t>
  </si>
  <si>
    <t>Statistique</t>
  </si>
  <si>
    <t>Jet min</t>
  </si>
  <si>
    <t>Jet max</t>
  </si>
  <si>
    <t xml:space="preserve">Nb jet </t>
  </si>
  <si>
    <t>Poid Ba</t>
  </si>
  <si>
    <t>Poid RA</t>
  </si>
  <si>
    <t>Prix Ba</t>
  </si>
  <si>
    <t>Prix Pa</t>
  </si>
  <si>
    <t>Prix Ra</t>
  </si>
  <si>
    <t>PWR Ba</t>
  </si>
  <si>
    <t>PWR Pa</t>
  </si>
  <si>
    <t>PWR Ra</t>
  </si>
  <si>
    <t>PWR min</t>
  </si>
  <si>
    <t>PWR max</t>
  </si>
  <si>
    <t>jet</t>
  </si>
  <si>
    <t>MAX</t>
  </si>
  <si>
    <t>MIN</t>
  </si>
  <si>
    <t>Nombre de RA</t>
  </si>
  <si>
    <t>Nombre de PA</t>
  </si>
  <si>
    <t>Nombre de BA</t>
  </si>
  <si>
    <t>Val Ba</t>
  </si>
  <si>
    <t>Val Pa</t>
  </si>
  <si>
    <t>Val Ra</t>
  </si>
  <si>
    <t>Gain en brisant</t>
  </si>
  <si>
    <t xml:space="preserve">* Prix données a titre d'exemple </t>
  </si>
  <si>
    <t>ajustez les prix dans l'onglet Poid &amp; Prix</t>
  </si>
  <si>
    <t>Uniquement pour runes PA PM PO</t>
  </si>
  <si>
    <t xml:space="preserve">Données d'entrée </t>
  </si>
  <si>
    <t>Runes obtenues</t>
  </si>
  <si>
    <t>Ne modifier que les champs oranges foncé</t>
  </si>
  <si>
    <t>Les champs orrange clair sont des exemples</t>
  </si>
  <si>
    <t xml:space="preserve">Les champs verts foncés sont les valeurs interessantes </t>
  </si>
  <si>
    <t>Les champs verts clair sont les calculs intermediaires</t>
  </si>
  <si>
    <t>Niveau de l'item</t>
  </si>
  <si>
    <t>Rune</t>
  </si>
  <si>
    <t>Bénéfices (kamas)</t>
  </si>
  <si>
    <t>Jet Min Pa</t>
  </si>
  <si>
    <t>Jet Min RA</t>
  </si>
  <si>
    <t>Force</t>
  </si>
  <si>
    <t>Intelligence</t>
  </si>
  <si>
    <t>Chance</t>
  </si>
  <si>
    <t>Agilitée</t>
  </si>
  <si>
    <t>Vitalitée</t>
  </si>
  <si>
    <t>Sagesse</t>
  </si>
  <si>
    <t>Initiative</t>
  </si>
  <si>
    <t>Résistance Terre</t>
  </si>
  <si>
    <t>Résistance Feu</t>
  </si>
  <si>
    <t>Résistance Air</t>
  </si>
  <si>
    <t>Résistance Eau</t>
  </si>
  <si>
    <t>Résistance Neutre</t>
  </si>
  <si>
    <t>%Résistance Terre</t>
  </si>
  <si>
    <t>%Résistance Feu</t>
  </si>
  <si>
    <t>%Résistance Neutre</t>
  </si>
  <si>
    <t>%Résistance Eau</t>
  </si>
  <si>
    <t>%Résistance Air</t>
  </si>
  <si>
    <t>Résistance Critique</t>
  </si>
  <si>
    <t>Résistance Poussée</t>
  </si>
  <si>
    <t>Esquive Pa</t>
  </si>
  <si>
    <t>Esquive Pme</t>
  </si>
  <si>
    <t>Pods</t>
  </si>
  <si>
    <t>Prospection</t>
  </si>
  <si>
    <t>Puissance</t>
  </si>
  <si>
    <t>Tacle</t>
  </si>
  <si>
    <t>Fuite</t>
  </si>
  <si>
    <t>Retrait Pa</t>
  </si>
  <si>
    <t>Retrait Pme</t>
  </si>
  <si>
    <t>Soin</t>
  </si>
  <si>
    <t>Critique</t>
  </si>
  <si>
    <t>Invocation</t>
  </si>
  <si>
    <t>Pm</t>
  </si>
  <si>
    <t>Pa</t>
  </si>
  <si>
    <t>Dommages terre</t>
  </si>
  <si>
    <t>Dommages Neutre</t>
  </si>
  <si>
    <t>Dommages Feu</t>
  </si>
  <si>
    <t>Dommages Air</t>
  </si>
  <si>
    <t>Dommages Eau</t>
  </si>
  <si>
    <t>Dommages Pou</t>
  </si>
  <si>
    <t>Dommages Cri</t>
  </si>
  <si>
    <t>PM</t>
  </si>
  <si>
    <t>Gain total max :</t>
  </si>
  <si>
    <t>PWR 20%</t>
  </si>
  <si>
    <t>PWR 40%</t>
  </si>
  <si>
    <t>PWR 60%</t>
  </si>
  <si>
    <t>PWR 80%</t>
  </si>
  <si>
    <t>découpage 20%</t>
  </si>
  <si>
    <t>découpage 40%</t>
  </si>
  <si>
    <t>découpage 60%</t>
  </si>
  <si>
    <t>découpage 80%</t>
  </si>
  <si>
    <t>Ra</t>
  </si>
  <si>
    <t>Ba</t>
  </si>
  <si>
    <t>Ce calculateur permet de calculer le taux theorique de runes de chaque type lors du brisage</t>
  </si>
  <si>
    <t xml:space="preserve">-&gt; Vous pouvez calculer le brisage d'un item au jet modifié ( 34 force par exemple ) </t>
  </si>
  <si>
    <t>en mettant jet min = jet max</t>
  </si>
  <si>
    <t>-&gt; Runes BA = Runes basiques (runes avec 0 ou 1 étoile sur le symbole)</t>
  </si>
  <si>
    <t>-&gt; Pour  les runes PA PM PO ,il est essentiel de préciser le niveau de l'item</t>
  </si>
  <si>
    <t>-&gt; Le resultat peut être inférieur pour des items &lt; lvl 10</t>
  </si>
  <si>
    <t>-&gt; Le prix des runes doit être mis a jour dans l'onglet correspondant</t>
  </si>
  <si>
    <t>-&gt; Le nom de la statistique doit correspondre au nom de la rune associée (voir onglet poid&amp;prix des runes au besoin )</t>
  </si>
  <si>
    <t>-&gt; N'hésite pas à ajouter des lignes au besoin, et à dupliquer l'onglèt pour surveiller différents items.</t>
  </si>
  <si>
    <t xml:space="preserve">Merci au forum dofus JOL d’où proviennent les formules </t>
  </si>
  <si>
    <t>Realisé par Sebastopolde.</t>
  </si>
  <si>
    <t>Gain Max</t>
  </si>
  <si>
    <t>Gain total direct:</t>
  </si>
  <si>
    <t>fusion BA-&gt; PA</t>
  </si>
  <si>
    <t>fusion PA-&gt; RA</t>
  </si>
  <si>
    <t>-&gt; La feuille est protégée(hors champs oranges ),copiez la sur un aurte onglet ou retirer la protection pour l'éditer pas de mot de passe</t>
  </si>
  <si>
    <t>jet Min Ba *</t>
  </si>
  <si>
    <t>Prix récupérés le 25/07/23 sur le serveur terra cogita</t>
  </si>
  <si>
    <t>* Jet Min Ba = Pour avoir une rune à 100%</t>
  </si>
  <si>
    <t>15 runes Ba -&gt; 1 rune PA</t>
  </si>
  <si>
    <t>10 runes PA -&gt; 1 rune RA</t>
  </si>
  <si>
    <t>-&gt;Depuis la maj 1.59.7 le taux de conversion est le suivant :</t>
  </si>
  <si>
    <t>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</si>
</sst>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\ [$K-455]"/>
  </numFmts>
  <fonts count="16">
    <font>
      <sz val="11"/>
      <color rgb="FF000000"/>
      <name val="Calibri"/>
    </font>
    <font>
      <b/>
      <sz val="26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rgb="FF7F7F7F"/>
      <name val="Calibri"/>
    </font>
    <font>
      <sz val="11"/>
      <color rgb="FF7F7F7F"/>
      <name val="Calibri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0" tint="-0.34998626667073579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sz val="12"/>
      <color theme="9"/>
      <name val="Calibri"/>
      <family val="2"/>
    </font>
    <font>
      <sz val="14"/>
      <name val="Calibri"/>
      <family val="2"/>
    </font>
    <font>
      <sz val="11"/>
      <color theme="0" tint="-0.249977111117893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8064A2"/>
        <bgColor rgb="FF8064A2"/>
      </patternFill>
    </fill>
    <fill>
      <patternFill patternType="solid">
        <fgColor rgb="FF9BBB59"/>
        <bgColor rgb="FF9BBB59"/>
      </patternFill>
    </fill>
    <fill>
      <patternFill patternType="solid">
        <fgColor rgb="FFD6E3BC"/>
        <bgColor rgb="FFD6E3BC"/>
      </patternFill>
    </fill>
    <fill>
      <patternFill patternType="solid">
        <fgColor rgb="FFE5B8B7"/>
        <bgColor rgb="FFE5B8B7"/>
      </patternFill>
    </fill>
    <fill>
      <patternFill patternType="solid">
        <fgColor rgb="FFFDE9D9"/>
        <bgColor rgb="FFFDE9D9"/>
      </patternFill>
    </fill>
    <fill>
      <patternFill patternType="solid">
        <fgColor rgb="FFC2D69B"/>
        <bgColor rgb="FFC2D69B"/>
      </patternFill>
    </fill>
    <fill>
      <patternFill patternType="solid">
        <fgColor rgb="FF8DB3E2"/>
        <bgColor rgb="FF8DB3E2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rgb="FF9BBB59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rgb="FFD6E3B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rgb="FF9BBB59"/>
      </patternFill>
    </fill>
    <fill>
      <patternFill patternType="solid">
        <fgColor theme="9"/>
        <bgColor rgb="FFF7964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rgb="FFF79646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9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4" fontId="0" fillId="4" borderId="17" xfId="0" applyNumberFormat="1" applyFill="1" applyBorder="1" applyAlignment="1">
      <alignment horizontal="center"/>
    </xf>
    <xf numFmtId="164" fontId="0" fillId="12" borderId="17" xfId="0" applyNumberFormat="1" applyFill="1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22" xfId="0" applyBorder="1"/>
    <xf numFmtId="0" fontId="2" fillId="0" borderId="13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9" fillId="0" borderId="0" xfId="0" applyFont="1"/>
    <xf numFmtId="0" fontId="10" fillId="0" borderId="0" xfId="0" applyFont="1"/>
    <xf numFmtId="0" fontId="6" fillId="0" borderId="13" xfId="0" applyFont="1" applyBorder="1"/>
    <xf numFmtId="0" fontId="6" fillId="0" borderId="19" xfId="0" applyFont="1" applyBorder="1"/>
    <xf numFmtId="0" fontId="0" fillId="5" borderId="19" xfId="0" applyFill="1" applyBorder="1"/>
    <xf numFmtId="0" fontId="5" fillId="0" borderId="19" xfId="0" applyFont="1" applyBorder="1"/>
    <xf numFmtId="0" fontId="6" fillId="18" borderId="19" xfId="0" applyFont="1" applyFill="1" applyBorder="1"/>
    <xf numFmtId="0" fontId="0" fillId="3" borderId="19" xfId="0" applyFill="1" applyBorder="1"/>
    <xf numFmtId="1" fontId="5" fillId="0" borderId="19" xfId="0" applyNumberFormat="1" applyFont="1" applyBorder="1"/>
    <xf numFmtId="165" fontId="5" fillId="0" borderId="19" xfId="0" applyNumberFormat="1" applyFont="1" applyBorder="1"/>
    <xf numFmtId="2" fontId="5" fillId="0" borderId="19" xfId="0" applyNumberFormat="1" applyFon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8" borderId="14" xfId="0" applyFill="1" applyBorder="1"/>
    <xf numFmtId="1" fontId="0" fillId="11" borderId="14" xfId="0" applyNumberFormat="1" applyFill="1" applyBorder="1" applyAlignment="1">
      <alignment horizontal="center"/>
    </xf>
    <xf numFmtId="1" fontId="0" fillId="11" borderId="42" xfId="0" applyNumberFormat="1" applyFill="1" applyBorder="1" applyAlignment="1">
      <alignment horizontal="center"/>
    </xf>
    <xf numFmtId="164" fontId="0" fillId="6" borderId="43" xfId="0" applyNumberFormat="1" applyFill="1" applyBorder="1" applyAlignment="1">
      <alignment horizontal="center"/>
    </xf>
    <xf numFmtId="164" fontId="0" fillId="4" borderId="43" xfId="0" applyNumberFormat="1" applyFill="1" applyBorder="1" applyAlignment="1">
      <alignment horizontal="center"/>
    </xf>
    <xf numFmtId="164" fontId="0" fillId="12" borderId="43" xfId="0" applyNumberFormat="1" applyFill="1" applyBorder="1" applyAlignment="1">
      <alignment horizontal="center"/>
    </xf>
    <xf numFmtId="0" fontId="6" fillId="21" borderId="19" xfId="0" applyFont="1" applyFill="1" applyBorder="1"/>
    <xf numFmtId="0" fontId="3" fillId="15" borderId="18" xfId="0" applyFont="1" applyFill="1" applyBorder="1"/>
    <xf numFmtId="0" fontId="6" fillId="16" borderId="19" xfId="0" applyFont="1" applyFill="1" applyBorder="1"/>
    <xf numFmtId="164" fontId="0" fillId="19" borderId="26" xfId="0" applyNumberFormat="1" applyFill="1" applyBorder="1"/>
    <xf numFmtId="0" fontId="0" fillId="19" borderId="26" xfId="0" applyFill="1" applyBorder="1"/>
    <xf numFmtId="2" fontId="0" fillId="19" borderId="25" xfId="0" applyNumberFormat="1" applyFill="1" applyBorder="1"/>
    <xf numFmtId="0" fontId="6" fillId="0" borderId="31" xfId="0" applyFont="1" applyBorder="1"/>
    <xf numFmtId="0" fontId="8" fillId="18" borderId="31" xfId="0" applyFont="1" applyFill="1" applyBorder="1"/>
    <xf numFmtId="0" fontId="6" fillId="0" borderId="22" xfId="0" applyFont="1" applyBorder="1"/>
    <xf numFmtId="0" fontId="6" fillId="0" borderId="23" xfId="0" applyFont="1" applyBorder="1"/>
    <xf numFmtId="0" fontId="6" fillId="16" borderId="26" xfId="0" applyFont="1" applyFill="1" applyBorder="1"/>
    <xf numFmtId="0" fontId="6" fillId="21" borderId="26" xfId="0" applyFont="1" applyFill="1" applyBorder="1"/>
    <xf numFmtId="0" fontId="6" fillId="21" borderId="28" xfId="0" applyFont="1" applyFill="1" applyBorder="1"/>
    <xf numFmtId="0" fontId="6" fillId="21" borderId="29" xfId="0" applyFont="1" applyFill="1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6" fillId="0" borderId="24" xfId="0" applyFont="1" applyBorder="1"/>
    <xf numFmtId="0" fontId="6" fillId="0" borderId="0" xfId="0" applyFont="1" applyAlignment="1">
      <alignment horizontal="left" vertical="top" wrapText="1"/>
    </xf>
    <xf numFmtId="166" fontId="0" fillId="19" borderId="25" xfId="0" applyNumberFormat="1" applyFill="1" applyBorder="1"/>
    <xf numFmtId="166" fontId="0" fillId="19" borderId="19" xfId="0" applyNumberFormat="1" applyFill="1" applyBorder="1"/>
    <xf numFmtId="166" fontId="0" fillId="16" borderId="22" xfId="0" applyNumberFormat="1" applyFill="1" applyBorder="1"/>
    <xf numFmtId="166" fontId="0" fillId="16" borderId="23" xfId="0" applyNumberFormat="1" applyFill="1" applyBorder="1"/>
    <xf numFmtId="166" fontId="0" fillId="16" borderId="24" xfId="0" applyNumberFormat="1" applyFill="1" applyBorder="1"/>
    <xf numFmtId="166" fontId="0" fillId="16" borderId="25" xfId="0" applyNumberFormat="1" applyFill="1" applyBorder="1"/>
    <xf numFmtId="166" fontId="0" fillId="16" borderId="19" xfId="0" applyNumberFormat="1" applyFill="1" applyBorder="1"/>
    <xf numFmtId="166" fontId="0" fillId="16" borderId="26" xfId="0" applyNumberFormat="1" applyFill="1" applyBorder="1"/>
    <xf numFmtId="166" fontId="0" fillId="16" borderId="27" xfId="0" applyNumberFormat="1" applyFill="1" applyBorder="1"/>
    <xf numFmtId="166" fontId="0" fillId="16" borderId="28" xfId="0" applyNumberFormat="1" applyFill="1" applyBorder="1"/>
    <xf numFmtId="166" fontId="0" fillId="16" borderId="29" xfId="0" applyNumberFormat="1" applyFill="1" applyBorder="1"/>
    <xf numFmtId="0" fontId="13" fillId="0" borderId="0" xfId="0" applyFont="1" applyAlignment="1">
      <alignment vertical="top"/>
    </xf>
    <xf numFmtId="0" fontId="0" fillId="22" borderId="19" xfId="0" applyFill="1" applyBorder="1"/>
    <xf numFmtId="166" fontId="0" fillId="22" borderId="24" xfId="0" applyNumberFormat="1" applyFill="1" applyBorder="1"/>
    <xf numFmtId="166" fontId="0" fillId="22" borderId="26" xfId="0" applyNumberFormat="1" applyFill="1" applyBorder="1"/>
    <xf numFmtId="166" fontId="0" fillId="22" borderId="29" xfId="0" applyNumberFormat="1" applyFill="1" applyBorder="1"/>
    <xf numFmtId="166" fontId="0" fillId="22" borderId="19" xfId="0" applyNumberFormat="1" applyFill="1" applyBorder="1"/>
    <xf numFmtId="166" fontId="0" fillId="22" borderId="34" xfId="0" applyNumberFormat="1" applyFill="1" applyBorder="1"/>
    <xf numFmtId="166" fontId="0" fillId="22" borderId="28" xfId="0" applyNumberFormat="1" applyFill="1" applyBorder="1"/>
    <xf numFmtId="166" fontId="0" fillId="22" borderId="23" xfId="0" applyNumberFormat="1" applyFill="1" applyBorder="1"/>
    <xf numFmtId="166" fontId="0" fillId="22" borderId="21" xfId="0" applyNumberFormat="1" applyFill="1" applyBorder="1"/>
    <xf numFmtId="0" fontId="0" fillId="22" borderId="25" xfId="0" applyFill="1" applyBorder="1"/>
    <xf numFmtId="0" fontId="12" fillId="22" borderId="25" xfId="0" applyFont="1" applyFill="1" applyBorder="1"/>
    <xf numFmtId="0" fontId="12" fillId="22" borderId="19" xfId="0" applyFont="1" applyFill="1" applyBorder="1"/>
    <xf numFmtId="0" fontId="0" fillId="0" borderId="13" xfId="0" applyBorder="1"/>
    <xf numFmtId="0" fontId="8" fillId="18" borderId="33" xfId="0" applyFont="1" applyFill="1" applyBorder="1"/>
    <xf numFmtId="0" fontId="8" fillId="18" borderId="21" xfId="0" applyFont="1" applyFill="1" applyBorder="1"/>
    <xf numFmtId="0" fontId="8" fillId="18" borderId="19" xfId="0" applyFont="1" applyFill="1" applyBorder="1"/>
    <xf numFmtId="0" fontId="6" fillId="0" borderId="30" xfId="0" applyFont="1" applyBorder="1"/>
    <xf numFmtId="0" fontId="0" fillId="5" borderId="23" xfId="0" applyFill="1" applyBorder="1"/>
    <xf numFmtId="0" fontId="5" fillId="0" borderId="23" xfId="0" applyFont="1" applyBorder="1"/>
    <xf numFmtId="0" fontId="6" fillId="18" borderId="28" xfId="0" applyFont="1" applyFill="1" applyBorder="1"/>
    <xf numFmtId="0" fontId="0" fillId="3" borderId="28" xfId="0" applyFill="1" applyBorder="1"/>
    <xf numFmtId="0" fontId="5" fillId="0" borderId="28" xfId="0" applyFont="1" applyBorder="1"/>
    <xf numFmtId="1" fontId="5" fillId="0" borderId="28" xfId="0" applyNumberFormat="1" applyFont="1" applyBorder="1"/>
    <xf numFmtId="165" fontId="5" fillId="0" borderId="28" xfId="0" applyNumberFormat="1" applyFont="1" applyBorder="1"/>
    <xf numFmtId="2" fontId="5" fillId="0" borderId="28" xfId="0" applyNumberFormat="1" applyFont="1" applyBorder="1"/>
    <xf numFmtId="166" fontId="0" fillId="16" borderId="30" xfId="0" applyNumberFormat="1" applyFill="1" applyBorder="1"/>
    <xf numFmtId="166" fontId="0" fillId="16" borderId="31" xfId="0" applyNumberFormat="1" applyFill="1" applyBorder="1"/>
    <xf numFmtId="166" fontId="0" fillId="16" borderId="32" xfId="0" applyNumberFormat="1" applyFill="1" applyBorder="1"/>
    <xf numFmtId="0" fontId="15" fillId="22" borderId="24" xfId="0" applyFont="1" applyFill="1" applyBorder="1"/>
    <xf numFmtId="0" fontId="15" fillId="22" borderId="26" xfId="0" applyFont="1" applyFill="1" applyBorder="1"/>
    <xf numFmtId="0" fontId="15" fillId="22" borderId="29" xfId="0" applyFont="1" applyFill="1" applyBorder="1"/>
    <xf numFmtId="0" fontId="15" fillId="22" borderId="19" xfId="0" applyFont="1" applyFill="1" applyBorder="1"/>
    <xf numFmtId="0" fontId="15" fillId="22" borderId="23" xfId="0" applyFont="1" applyFill="1" applyBorder="1"/>
    <xf numFmtId="0" fontId="15" fillId="22" borderId="28" xfId="0" applyFont="1" applyFill="1" applyBorder="1"/>
    <xf numFmtId="0" fontId="15" fillId="0" borderId="0" xfId="0" applyFont="1"/>
    <xf numFmtId="0" fontId="6" fillId="23" borderId="19" xfId="0" applyFont="1" applyFill="1" applyBorder="1"/>
    <xf numFmtId="0" fontId="6" fillId="0" borderId="32" xfId="0" applyFont="1" applyBorder="1"/>
    <xf numFmtId="9" fontId="0" fillId="18" borderId="13" xfId="0" applyNumberFormat="1" applyFill="1" applyBorder="1"/>
    <xf numFmtId="9" fontId="0" fillId="0" borderId="13" xfId="0" applyNumberFormat="1" applyBorder="1"/>
    <xf numFmtId="0" fontId="6" fillId="0" borderId="0" xfId="0" applyFont="1" applyAlignment="1">
      <alignment vertical="top" wrapText="1"/>
    </xf>
    <xf numFmtId="0" fontId="0" fillId="0" borderId="23" xfId="0" applyBorder="1" applyAlignment="1">
      <alignment wrapText="1"/>
    </xf>
    <xf numFmtId="0" fontId="0" fillId="19" borderId="54" xfId="0" applyFill="1" applyBorder="1" applyAlignment="1">
      <alignment horizontal="right"/>
    </xf>
    <xf numFmtId="166" fontId="0" fillId="19" borderId="55" xfId="0" applyNumberFormat="1" applyFill="1" applyBorder="1" applyAlignment="1">
      <alignment horizontal="left"/>
    </xf>
    <xf numFmtId="166" fontId="0" fillId="22" borderId="38" xfId="0" applyNumberFormat="1" applyFill="1" applyBorder="1"/>
    <xf numFmtId="166" fontId="0" fillId="19" borderId="38" xfId="0" applyNumberFormat="1" applyFill="1" applyBorder="1"/>
    <xf numFmtId="166" fontId="0" fillId="19" borderId="57" xfId="0" applyNumberFormat="1" applyFill="1" applyBorder="1" applyAlignment="1">
      <alignment horizontal="left"/>
    </xf>
    <xf numFmtId="166" fontId="8" fillId="19" borderId="44" xfId="0" applyNumberFormat="1" applyFont="1" applyFill="1" applyBorder="1"/>
    <xf numFmtId="166" fontId="8" fillId="19" borderId="45" xfId="0" applyNumberFormat="1" applyFont="1" applyFill="1" applyBorder="1"/>
    <xf numFmtId="0" fontId="0" fillId="0" borderId="48" xfId="0" applyBorder="1"/>
    <xf numFmtId="0" fontId="6" fillId="0" borderId="49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0" fillId="0" borderId="53" xfId="0" applyBorder="1"/>
    <xf numFmtId="0" fontId="6" fillId="0" borderId="13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0" fillId="0" borderId="59" xfId="0" applyBorder="1"/>
    <xf numFmtId="0" fontId="6" fillId="0" borderId="51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6" fillId="13" borderId="35" xfId="0" applyFont="1" applyFill="1" applyBorder="1" applyAlignment="1">
      <alignment horizontal="center" vertical="top"/>
    </xf>
    <xf numFmtId="0" fontId="6" fillId="13" borderId="36" xfId="0" applyFont="1" applyFill="1" applyBorder="1" applyAlignment="1">
      <alignment horizontal="center" vertical="top" textRotation="45"/>
    </xf>
    <xf numFmtId="0" fontId="0" fillId="13" borderId="36" xfId="0" applyFill="1" applyBorder="1" applyAlignment="1">
      <alignment horizontal="center" vertical="top" textRotation="45"/>
    </xf>
    <xf numFmtId="0" fontId="6" fillId="13" borderId="47" xfId="0" applyFont="1" applyFill="1" applyBorder="1" applyAlignment="1">
      <alignment horizontal="center" vertical="top" textRotation="45"/>
    </xf>
    <xf numFmtId="0" fontId="14" fillId="13" borderId="36" xfId="0" applyFont="1" applyFill="1" applyBorder="1" applyAlignment="1">
      <alignment horizontal="center" vertical="top" textRotation="45"/>
    </xf>
    <xf numFmtId="0" fontId="6" fillId="13" borderId="35" xfId="0" applyFont="1" applyFill="1" applyBorder="1" applyAlignment="1">
      <alignment horizontal="center" vertical="top" textRotation="45"/>
    </xf>
    <xf numFmtId="0" fontId="0" fillId="0" borderId="53" xfId="0" quotePrefix="1" applyBorder="1"/>
    <xf numFmtId="0" fontId="12" fillId="0" borderId="48" xfId="0" applyFont="1" applyBorder="1"/>
    <xf numFmtId="0" fontId="8" fillId="22" borderId="19" xfId="0" applyFont="1" applyFill="1" applyBorder="1"/>
    <xf numFmtId="0" fontId="8" fillId="22" borderId="20" xfId="0" applyFont="1" applyFill="1" applyBorder="1"/>
    <xf numFmtId="0" fontId="6" fillId="0" borderId="0" xfId="0" applyFont="1"/>
    <xf numFmtId="0" fontId="0" fillId="0" borderId="13" xfId="0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9" xfId="0" applyFont="1" applyBorder="1"/>
    <xf numFmtId="0" fontId="0" fillId="0" borderId="51" xfId="0" applyBorder="1"/>
    <xf numFmtId="0" fontId="6" fillId="0" borderId="13" xfId="0" applyFont="1" applyBorder="1" applyAlignment="1">
      <alignment horizontal="left"/>
    </xf>
    <xf numFmtId="0" fontId="6" fillId="0" borderId="51" xfId="0" applyFont="1" applyBorder="1"/>
    <xf numFmtId="0" fontId="8" fillId="0" borderId="53" xfId="0" quotePrefix="1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19" borderId="54" xfId="0" applyFill="1" applyBorder="1" applyAlignment="1">
      <alignment horizontal="right"/>
    </xf>
    <xf numFmtId="0" fontId="0" fillId="19" borderId="56" xfId="0" applyFill="1" applyBorder="1" applyAlignment="1">
      <alignment horizontal="right"/>
    </xf>
    <xf numFmtId="9" fontId="0" fillId="24" borderId="13" xfId="0" applyNumberForma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9" fontId="0" fillId="18" borderId="13" xfId="0" applyNumberForma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4" fillId="4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11" fillId="20" borderId="40" xfId="0" applyFont="1" applyFill="1" applyBorder="1" applyAlignment="1">
      <alignment horizontal="center"/>
    </xf>
    <xf numFmtId="0" fontId="11" fillId="20" borderId="4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17" borderId="9" xfId="0" applyFont="1" applyFill="1" applyBorder="1" applyAlignment="1">
      <alignment horizontal="center"/>
    </xf>
    <xf numFmtId="0" fontId="2" fillId="14" borderId="10" xfId="0" applyFont="1" applyFill="1" applyBorder="1"/>
    <xf numFmtId="0" fontId="2" fillId="14" borderId="11" xfId="0" applyFont="1" applyFill="1" applyBorder="1"/>
    <xf numFmtId="0" fontId="3" fillId="15" borderId="6" xfId="0" applyFont="1" applyFill="1" applyBorder="1" applyAlignment="1">
      <alignment horizontal="center"/>
    </xf>
    <xf numFmtId="0" fontId="2" fillId="16" borderId="7" xfId="0" applyFont="1" applyFill="1" applyBorder="1"/>
    <xf numFmtId="0" fontId="2" fillId="16" borderId="8" xfId="0" applyFont="1" applyFill="1" applyBorder="1"/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8" fillId="16" borderId="25" xfId="0" applyFont="1" applyFill="1" applyBorder="1"/>
  </cellXfs>
  <cellStyles count="1">
    <cellStyle name="Normal" xfId="0" builtinId="0"/>
  </cellStyles>
  <dxfs count="26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"/>
      <fill>
        <patternFill patternType="solid">
          <fgColor rgb="FFCCC0D9"/>
          <bgColor rgb="FFCCC0D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"/>
      <fill>
        <patternFill patternType="solid">
          <fgColor rgb="FFD6E3BC"/>
          <bgColor rgb="FFD6E3B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"/>
      <fill>
        <patternFill patternType="solid">
          <fgColor rgb="FFFDE9D9"/>
          <bgColor rgb="FFFDE9D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fill>
        <patternFill patternType="solid">
          <fgColor rgb="FFB8CCE4"/>
          <bgColor rgb="FFB8CCE4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theme="6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\ [$K-455]"/>
      <fill>
        <patternFill patternType="solid">
          <fgColor indexed="64"/>
          <bgColor theme="9"/>
        </patternFill>
      </fill>
      <border diagonalUp="0" diagonalDown="0">
        <left/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166" formatCode="#,##0\ [$K-455]"/>
      <fill>
        <patternFill patternType="solid">
          <fgColor indexed="64"/>
          <bgColor theme="9"/>
        </patternFill>
      </fill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numFmt numFmtId="166" formatCode="#,##0\ [$K-455]"/>
      <fill>
        <patternFill patternType="solid">
          <fgColor indexed="64"/>
          <bgColor theme="9"/>
        </patternFill>
      </fill>
      <border diagonalUp="0" diagonalDown="0">
        <left style="medium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8" tint="0.5999938962981048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'Proba PA PM PO'!$B$1</c:f>
              <c:strCache>
                <c:ptCount val="1"/>
                <c:pt idx="0">
                  <c:v>Ga Pa</c:v>
                </c:pt>
              </c:strCache>
            </c:strRef>
          </c:tx>
          <c:marker>
            <c:symbol val="none"/>
          </c:marker>
          <c:val>
            <c:numRef>
              <c:f>'Proba PA PM PO'!$B$2:$B$201</c:f>
              <c:numCache>
                <c:formatCode>0.000</c:formatCode>
                <c:ptCount val="200"/>
                <c:pt idx="0">
                  <c:v>4.7434164902525645E-3</c:v>
                </c:pt>
                <c:pt idx="1">
                  <c:v>1.8973665961010258E-2</c:v>
                </c:pt>
                <c:pt idx="2">
                  <c:v>4.2690748412273077E-2</c:v>
                </c:pt>
                <c:pt idx="3">
                  <c:v>7.5894663844041033E-2</c:v>
                </c:pt>
                <c:pt idx="4">
                  <c:v>0.11858541225631411</c:v>
                </c:pt>
                <c:pt idx="5">
                  <c:v>0.17076299364909231</c:v>
                </c:pt>
                <c:pt idx="6">
                  <c:v>0.23242740802237563</c:v>
                </c:pt>
                <c:pt idx="7">
                  <c:v>0.30357865537616413</c:v>
                </c:pt>
                <c:pt idx="8">
                  <c:v>0.38421673571045767</c:v>
                </c:pt>
                <c:pt idx="9">
                  <c:v>0.47434164902525644</c:v>
                </c:pt>
                <c:pt idx="10">
                  <c:v>0.57395339532056022</c:v>
                </c:pt>
                <c:pt idx="11">
                  <c:v>0.68305197459636924</c:v>
                </c:pt>
                <c:pt idx="12">
                  <c:v>0.80163738685268338</c:v>
                </c:pt>
                <c:pt idx="13">
                  <c:v>0.92970963208950252</c:v>
                </c:pt>
                <c:pt idx="14">
                  <c:v>1.067268710306827</c:v>
                </c:pt>
                <c:pt idx="15">
                  <c:v>1.2143146215046565</c:v>
                </c:pt>
                <c:pt idx="16">
                  <c:v>1.3708473656829909</c:v>
                </c:pt>
                <c:pt idx="17">
                  <c:v>1.5368669428418307</c:v>
                </c:pt>
                <c:pt idx="18">
                  <c:v>1.7123733529811758</c:v>
                </c:pt>
                <c:pt idx="19">
                  <c:v>1.8973665961010258</c:v>
                </c:pt>
                <c:pt idx="20">
                  <c:v>2.0918466722013807</c:v>
                </c:pt>
                <c:pt idx="21">
                  <c:v>2.2958135812822409</c:v>
                </c:pt>
                <c:pt idx="22">
                  <c:v>2.5092673233436065</c:v>
                </c:pt>
                <c:pt idx="23">
                  <c:v>2.732207898385477</c:v>
                </c:pt>
                <c:pt idx="24">
                  <c:v>2.9646353064078523</c:v>
                </c:pt>
                <c:pt idx="25">
                  <c:v>3.2065495474107335</c:v>
                </c:pt>
                <c:pt idx="26">
                  <c:v>3.4579506213941196</c:v>
                </c:pt>
                <c:pt idx="27">
                  <c:v>3.7188385283580101</c:v>
                </c:pt>
                <c:pt idx="28">
                  <c:v>3.9892132683024064</c:v>
                </c:pt>
                <c:pt idx="29">
                  <c:v>4.2690748412273081</c:v>
                </c:pt>
                <c:pt idx="30">
                  <c:v>4.5584232471327146</c:v>
                </c:pt>
                <c:pt idx="31">
                  <c:v>4.8572584860186261</c:v>
                </c:pt>
                <c:pt idx="32">
                  <c:v>5.1655805578850424</c:v>
                </c:pt>
                <c:pt idx="33">
                  <c:v>5.4833894627319637</c:v>
                </c:pt>
                <c:pt idx="34">
                  <c:v>5.8106852005593908</c:v>
                </c:pt>
                <c:pt idx="35">
                  <c:v>6.1474677713673227</c:v>
                </c:pt>
                <c:pt idx="36">
                  <c:v>6.4937371751557595</c:v>
                </c:pt>
                <c:pt idx="37">
                  <c:v>6.8494934119247031</c:v>
                </c:pt>
                <c:pt idx="38">
                  <c:v>7.2147364816741497</c:v>
                </c:pt>
                <c:pt idx="39">
                  <c:v>7.589466384404103</c:v>
                </c:pt>
                <c:pt idx="40">
                  <c:v>7.9736831201145604</c:v>
                </c:pt>
                <c:pt idx="41">
                  <c:v>8.3673866888055226</c:v>
                </c:pt>
                <c:pt idx="42">
                  <c:v>8.7705770904769924</c:v>
                </c:pt>
                <c:pt idx="43">
                  <c:v>9.1832543251289636</c:v>
                </c:pt>
                <c:pt idx="44">
                  <c:v>9.6054183927614432</c:v>
                </c:pt>
                <c:pt idx="45">
                  <c:v>10.037069293374426</c:v>
                </c:pt>
                <c:pt idx="46">
                  <c:v>10.478207026967914</c:v>
                </c:pt>
                <c:pt idx="47">
                  <c:v>10.928831593541908</c:v>
                </c:pt>
                <c:pt idx="48">
                  <c:v>11.388942993096407</c:v>
                </c:pt>
                <c:pt idx="49">
                  <c:v>11.858541225631409</c:v>
                </c:pt>
                <c:pt idx="50">
                  <c:v>12.337626291146922</c:v>
                </c:pt>
                <c:pt idx="51">
                  <c:v>12.826198189642934</c:v>
                </c:pt>
                <c:pt idx="52">
                  <c:v>13.324256921119453</c:v>
                </c:pt>
                <c:pt idx="53">
                  <c:v>13.831802485576478</c:v>
                </c:pt>
                <c:pt idx="54">
                  <c:v>14.348834883014007</c:v>
                </c:pt>
                <c:pt idx="55">
                  <c:v>14.87535411343204</c:v>
                </c:pt>
                <c:pt idx="56">
                  <c:v>15.411360176830581</c:v>
                </c:pt>
                <c:pt idx="57">
                  <c:v>15.956853073209626</c:v>
                </c:pt>
                <c:pt idx="58">
                  <c:v>16.511832802569174</c:v>
                </c:pt>
                <c:pt idx="59">
                  <c:v>17.076299364909232</c:v>
                </c:pt>
                <c:pt idx="60">
                  <c:v>17.650252760229794</c:v>
                </c:pt>
                <c:pt idx="61">
                  <c:v>18.233692988530859</c:v>
                </c:pt>
                <c:pt idx="62">
                  <c:v>18.826620049812426</c:v>
                </c:pt>
                <c:pt idx="63">
                  <c:v>19.429033944074504</c:v>
                </c:pt>
                <c:pt idx="64">
                  <c:v>20.040934671317082</c:v>
                </c:pt>
                <c:pt idx="65">
                  <c:v>20.66232223154017</c:v>
                </c:pt>
                <c:pt idx="66">
                  <c:v>21.293196624743764</c:v>
                </c:pt>
                <c:pt idx="67">
                  <c:v>21.933557850927855</c:v>
                </c:pt>
                <c:pt idx="68">
                  <c:v>22.583405910092459</c:v>
                </c:pt>
                <c:pt idx="69">
                  <c:v>23.242740802237563</c:v>
                </c:pt>
                <c:pt idx="70">
                  <c:v>23.911562527363177</c:v>
                </c:pt>
                <c:pt idx="71">
                  <c:v>24.589871085469291</c:v>
                </c:pt>
                <c:pt idx="72">
                  <c:v>25.277666476555915</c:v>
                </c:pt>
                <c:pt idx="73">
                  <c:v>25.974948700623038</c:v>
                </c:pt>
                <c:pt idx="74">
                  <c:v>26.681717757670675</c:v>
                </c:pt>
                <c:pt idx="75">
                  <c:v>27.397973647698812</c:v>
                </c:pt>
                <c:pt idx="76">
                  <c:v>28.123716370707456</c:v>
                </c:pt>
                <c:pt idx="77">
                  <c:v>28.858945926696599</c:v>
                </c:pt>
                <c:pt idx="78">
                  <c:v>29.603662315666252</c:v>
                </c:pt>
                <c:pt idx="79">
                  <c:v>30.357865537616412</c:v>
                </c:pt>
                <c:pt idx="80">
                  <c:v>31.121555592547075</c:v>
                </c:pt>
                <c:pt idx="81">
                  <c:v>31.894732480458241</c:v>
                </c:pt>
                <c:pt idx="82">
                  <c:v>32.677396201349914</c:v>
                </c:pt>
                <c:pt idx="83">
                  <c:v>33.46954675522209</c:v>
                </c:pt>
                <c:pt idx="84">
                  <c:v>34.271184142074773</c:v>
                </c:pt>
                <c:pt idx="85">
                  <c:v>35.08230836190797</c:v>
                </c:pt>
                <c:pt idx="86">
                  <c:v>35.902919414721659</c:v>
                </c:pt>
                <c:pt idx="87">
                  <c:v>36.733017300515854</c:v>
                </c:pt>
                <c:pt idx="88">
                  <c:v>37.572602019290557</c:v>
                </c:pt>
                <c:pt idx="89">
                  <c:v>38.421673571045773</c:v>
                </c:pt>
                <c:pt idx="90">
                  <c:v>39.280231955781488</c:v>
                </c:pt>
                <c:pt idx="91">
                  <c:v>40.148277173497704</c:v>
                </c:pt>
                <c:pt idx="92">
                  <c:v>41.025809224194433</c:v>
                </c:pt>
                <c:pt idx="93">
                  <c:v>41.912828107871654</c:v>
                </c:pt>
                <c:pt idx="94">
                  <c:v>42.809333824529389</c:v>
                </c:pt>
                <c:pt idx="95">
                  <c:v>43.715326374167631</c:v>
                </c:pt>
                <c:pt idx="96">
                  <c:v>44.630805756786373</c:v>
                </c:pt>
                <c:pt idx="97">
                  <c:v>45.555771972385628</c:v>
                </c:pt>
                <c:pt idx="98">
                  <c:v>46.490225020965383</c:v>
                </c:pt>
                <c:pt idx="99">
                  <c:v>47.434164902525637</c:v>
                </c:pt>
                <c:pt idx="100">
                  <c:v>48.387591617066413</c:v>
                </c:pt>
                <c:pt idx="101">
                  <c:v>49.350505164587688</c:v>
                </c:pt>
                <c:pt idx="102">
                  <c:v>50.322905545089455</c:v>
                </c:pt>
                <c:pt idx="103">
                  <c:v>51.304792758571736</c:v>
                </c:pt>
                <c:pt idx="104">
                  <c:v>52.296166805034517</c:v>
                </c:pt>
                <c:pt idx="105">
                  <c:v>53.297027684477811</c:v>
                </c:pt>
                <c:pt idx="106">
                  <c:v>54.307375396901605</c:v>
                </c:pt>
                <c:pt idx="107">
                  <c:v>55.327209942305913</c:v>
                </c:pt>
                <c:pt idx="108">
                  <c:v>56.356531320690721</c:v>
                </c:pt>
                <c:pt idx="109">
                  <c:v>57.395339532056028</c:v>
                </c:pt>
                <c:pt idx="110">
                  <c:v>58.443634576401841</c:v>
                </c:pt>
                <c:pt idx="111">
                  <c:v>59.501416453728162</c:v>
                </c:pt>
                <c:pt idx="112">
                  <c:v>60.568685164034989</c:v>
                </c:pt>
                <c:pt idx="113">
                  <c:v>61.645440707322322</c:v>
                </c:pt>
                <c:pt idx="114">
                  <c:v>62.731683083590163</c:v>
                </c:pt>
                <c:pt idx="115">
                  <c:v>63.827412292838503</c:v>
                </c:pt>
                <c:pt idx="116">
                  <c:v>64.932628335067349</c:v>
                </c:pt>
                <c:pt idx="117">
                  <c:v>66.047331210276695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67</c:v>
                </c:pt>
                <c:pt idx="178">
                  <c:v>67</c:v>
                </c:pt>
                <c:pt idx="179">
                  <c:v>67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5-40FB-AFAD-D87B9F67BBA4}"/>
            </c:ext>
          </c:extLst>
        </c:ser>
        <c:ser>
          <c:idx val="1"/>
          <c:order val="1"/>
          <c:tx>
            <c:strRef>
              <c:f>'Proba PA PM PO'!$C$1</c:f>
              <c:strCache>
                <c:ptCount val="1"/>
                <c:pt idx="0">
                  <c:v>Ga Pme</c:v>
                </c:pt>
              </c:strCache>
            </c:strRef>
          </c:tx>
          <c:marker>
            <c:symbol val="none"/>
          </c:marker>
          <c:val>
            <c:numRef>
              <c:f>'Proba PA PM PO'!$C$2:$C$201</c:f>
              <c:numCache>
                <c:formatCode>0.000</c:formatCode>
                <c:ptCount val="200"/>
                <c:pt idx="0">
                  <c:v>5.4111319245849828E-3</c:v>
                </c:pt>
                <c:pt idx="1">
                  <c:v>2.1644527698339931E-2</c:v>
                </c:pt>
                <c:pt idx="2">
                  <c:v>4.870018732126484E-2</c:v>
                </c:pt>
                <c:pt idx="3">
                  <c:v>8.6578110793359725E-2</c:v>
                </c:pt>
                <c:pt idx="4">
                  <c:v>0.13527829811462455</c:v>
                </c:pt>
                <c:pt idx="5">
                  <c:v>0.19480074928505936</c:v>
                </c:pt>
                <c:pt idx="6">
                  <c:v>0.26514546430466412</c:v>
                </c:pt>
                <c:pt idx="7">
                  <c:v>0.3463124431734389</c:v>
                </c:pt>
                <c:pt idx="8">
                  <c:v>0.43830168589138352</c:v>
                </c:pt>
                <c:pt idx="9">
                  <c:v>0.5411131924584982</c:v>
                </c:pt>
                <c:pt idx="10">
                  <c:v>0.65474696287478285</c:v>
                </c:pt>
                <c:pt idx="11">
                  <c:v>0.77920299714023744</c:v>
                </c:pt>
                <c:pt idx="12">
                  <c:v>0.91448129525486199</c:v>
                </c:pt>
                <c:pt idx="13">
                  <c:v>1.0605818572186565</c:v>
                </c:pt>
                <c:pt idx="14">
                  <c:v>1.217504683031621</c:v>
                </c:pt>
                <c:pt idx="15">
                  <c:v>1.3852497726937556</c:v>
                </c:pt>
                <c:pt idx="16">
                  <c:v>1.5638171262050597</c:v>
                </c:pt>
                <c:pt idx="17">
                  <c:v>1.7532067435655341</c:v>
                </c:pt>
                <c:pt idx="18">
                  <c:v>1.9534186247751784</c:v>
                </c:pt>
                <c:pt idx="19">
                  <c:v>2.1644527698339928</c:v>
                </c:pt>
                <c:pt idx="20">
                  <c:v>2.386309178741977</c:v>
                </c:pt>
                <c:pt idx="21">
                  <c:v>2.6189878514991314</c:v>
                </c:pt>
                <c:pt idx="22">
                  <c:v>2.8624887881054555</c:v>
                </c:pt>
                <c:pt idx="23">
                  <c:v>3.1168119885609498</c:v>
                </c:pt>
                <c:pt idx="24">
                  <c:v>3.3819574528656133</c:v>
                </c:pt>
                <c:pt idx="25">
                  <c:v>3.657925181019448</c:v>
                </c:pt>
                <c:pt idx="26">
                  <c:v>3.9447151730224519</c:v>
                </c:pt>
                <c:pt idx="27">
                  <c:v>4.242327428874626</c:v>
                </c:pt>
                <c:pt idx="28">
                  <c:v>4.5507619485759703</c:v>
                </c:pt>
                <c:pt idx="29">
                  <c:v>4.8700187321264838</c:v>
                </c:pt>
                <c:pt idx="30">
                  <c:v>5.2000977795261676</c:v>
                </c:pt>
                <c:pt idx="31">
                  <c:v>5.5409990907750224</c:v>
                </c:pt>
                <c:pt idx="32">
                  <c:v>5.8927226658730456</c:v>
                </c:pt>
                <c:pt idx="33">
                  <c:v>6.255268504820239</c:v>
                </c:pt>
                <c:pt idx="34">
                  <c:v>6.6286366076166034</c:v>
                </c:pt>
                <c:pt idx="35">
                  <c:v>7.0128269742621363</c:v>
                </c:pt>
                <c:pt idx="36">
                  <c:v>7.4078396047568402</c:v>
                </c:pt>
                <c:pt idx="37">
                  <c:v>7.8136744991007134</c:v>
                </c:pt>
                <c:pt idx="38">
                  <c:v>8.2303316572937568</c:v>
                </c:pt>
                <c:pt idx="39">
                  <c:v>8.6578110793359713</c:v>
                </c:pt>
                <c:pt idx="40">
                  <c:v>9.096112765227355</c:v>
                </c:pt>
                <c:pt idx="41">
                  <c:v>9.545236714967908</c:v>
                </c:pt>
                <c:pt idx="42">
                  <c:v>10.005182928557632</c:v>
                </c:pt>
                <c:pt idx="43">
                  <c:v>10.475951405996526</c:v>
                </c:pt>
                <c:pt idx="44">
                  <c:v>10.957542147284588</c:v>
                </c:pt>
                <c:pt idx="45">
                  <c:v>11.449955152421822</c:v>
                </c:pt>
                <c:pt idx="46">
                  <c:v>11.953190421408225</c:v>
                </c:pt>
                <c:pt idx="47">
                  <c:v>12.467247954243799</c:v>
                </c:pt>
                <c:pt idx="48">
                  <c:v>12.992127750928542</c:v>
                </c:pt>
                <c:pt idx="49">
                  <c:v>13.527829811462453</c:v>
                </c:pt>
                <c:pt idx="50">
                  <c:v>14.074354135845539</c:v>
                </c:pt>
                <c:pt idx="51">
                  <c:v>14.631700724077792</c:v>
                </c:pt>
                <c:pt idx="52">
                  <c:v>15.199869576159216</c:v>
                </c:pt>
                <c:pt idx="53">
                  <c:v>15.778860692089808</c:v>
                </c:pt>
                <c:pt idx="54">
                  <c:v>16.36867407186957</c:v>
                </c:pt>
                <c:pt idx="55">
                  <c:v>16.969309715498504</c:v>
                </c:pt>
                <c:pt idx="56">
                  <c:v>17.580767622976609</c:v>
                </c:pt>
                <c:pt idx="57">
                  <c:v>18.203047794303881</c:v>
                </c:pt>
                <c:pt idx="58">
                  <c:v>18.836150229480324</c:v>
                </c:pt>
                <c:pt idx="59">
                  <c:v>19.480074928505935</c:v>
                </c:pt>
                <c:pt idx="60">
                  <c:v>20.134821891380717</c:v>
                </c:pt>
                <c:pt idx="61">
                  <c:v>20.80039111810467</c:v>
                </c:pt>
                <c:pt idx="62">
                  <c:v>21.476782608677794</c:v>
                </c:pt>
                <c:pt idx="63">
                  <c:v>22.16399636310009</c:v>
                </c:pt>
                <c:pt idx="64">
                  <c:v>22.862032381371549</c:v>
                </c:pt>
                <c:pt idx="65">
                  <c:v>23.570890663492182</c:v>
                </c:pt>
                <c:pt idx="66">
                  <c:v>24.290571209461984</c:v>
                </c:pt>
                <c:pt idx="67">
                  <c:v>25.021074019280956</c:v>
                </c:pt>
                <c:pt idx="68">
                  <c:v>25.762399092949099</c:v>
                </c:pt>
                <c:pt idx="69">
                  <c:v>26.514546430466414</c:v>
                </c:pt>
                <c:pt idx="70">
                  <c:v>27.277516031832896</c:v>
                </c:pt>
                <c:pt idx="71">
                  <c:v>28.051307897048545</c:v>
                </c:pt>
                <c:pt idx="72">
                  <c:v>28.835922026113366</c:v>
                </c:pt>
                <c:pt idx="73">
                  <c:v>29.631358419027361</c:v>
                </c:pt>
                <c:pt idx="74">
                  <c:v>30.437617075790527</c:v>
                </c:pt>
                <c:pt idx="75">
                  <c:v>31.254697996402854</c:v>
                </c:pt>
                <c:pt idx="76">
                  <c:v>32.082601180864359</c:v>
                </c:pt>
                <c:pt idx="77">
                  <c:v>32.921326629175027</c:v>
                </c:pt>
                <c:pt idx="78">
                  <c:v>33.770874341334874</c:v>
                </c:pt>
                <c:pt idx="79">
                  <c:v>34.631244317343885</c:v>
                </c:pt>
                <c:pt idx="80">
                  <c:v>35.502436557202067</c:v>
                </c:pt>
                <c:pt idx="81">
                  <c:v>36.38445106090942</c:v>
                </c:pt>
                <c:pt idx="82">
                  <c:v>37.277287828465944</c:v>
                </c:pt>
                <c:pt idx="83">
                  <c:v>38.180946859871632</c:v>
                </c:pt>
                <c:pt idx="84">
                  <c:v>39.095428155126498</c:v>
                </c:pt>
                <c:pt idx="85">
                  <c:v>40.020731714230529</c:v>
                </c:pt>
                <c:pt idx="86">
                  <c:v>40.95685753718373</c:v>
                </c:pt>
                <c:pt idx="87">
                  <c:v>41.903805623986102</c:v>
                </c:pt>
                <c:pt idx="88">
                  <c:v>42.861575974637645</c:v>
                </c:pt>
                <c:pt idx="89">
                  <c:v>43.830168589138353</c:v>
                </c:pt>
                <c:pt idx="90">
                  <c:v>44.809583467488238</c:v>
                </c:pt>
                <c:pt idx="91">
                  <c:v>45.799820609687288</c:v>
                </c:pt>
                <c:pt idx="92">
                  <c:v>46.800880015735508</c:v>
                </c:pt>
                <c:pt idx="93">
                  <c:v>47.8127616856329</c:v>
                </c:pt>
                <c:pt idx="94">
                  <c:v>48.835465619379463</c:v>
                </c:pt>
                <c:pt idx="95">
                  <c:v>49.868991816975196</c:v>
                </c:pt>
                <c:pt idx="96">
                  <c:v>50.913340278420094</c:v>
                </c:pt>
                <c:pt idx="97">
                  <c:v>51.96851100371417</c:v>
                </c:pt>
                <c:pt idx="98">
                  <c:v>53.03450399285741</c:v>
                </c:pt>
                <c:pt idx="99">
                  <c:v>54.111319245849813</c:v>
                </c:pt>
                <c:pt idx="100">
                  <c:v>55.198956762691402</c:v>
                </c:pt>
                <c:pt idx="101">
                  <c:v>56.297416543382155</c:v>
                </c:pt>
                <c:pt idx="102">
                  <c:v>57.406698587922079</c:v>
                </c:pt>
                <c:pt idx="103">
                  <c:v>58.526802896311168</c:v>
                </c:pt>
                <c:pt idx="104">
                  <c:v>59.657729468549419</c:v>
                </c:pt>
                <c:pt idx="105">
                  <c:v>60.799478304636864</c:v>
                </c:pt>
                <c:pt idx="106">
                  <c:v>61.952049404573465</c:v>
                </c:pt>
                <c:pt idx="107">
                  <c:v>63.11544276835923</c:v>
                </c:pt>
                <c:pt idx="108">
                  <c:v>64.289658395994167</c:v>
                </c:pt>
                <c:pt idx="109">
                  <c:v>65.474696287478281</c:v>
                </c:pt>
                <c:pt idx="110">
                  <c:v>66.670556442811574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67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67</c:v>
                </c:pt>
                <c:pt idx="178">
                  <c:v>67</c:v>
                </c:pt>
                <c:pt idx="179">
                  <c:v>67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55-40FB-AFAD-D87B9F67BBA4}"/>
            </c:ext>
          </c:extLst>
        </c:ser>
        <c:ser>
          <c:idx val="2"/>
          <c:order val="2"/>
          <c:tx>
            <c:strRef>
              <c:f>'Proba PA PM PO'!$D$1</c:f>
              <c:strCache>
                <c:ptCount val="1"/>
                <c:pt idx="0">
                  <c:v>Po</c:v>
                </c:pt>
              </c:strCache>
            </c:strRef>
          </c:tx>
          <c:marker>
            <c:symbol val="none"/>
          </c:marker>
          <c:val>
            <c:numRef>
              <c:f>'Proba PA PM PO'!$D$2:$D$201</c:f>
              <c:numCache>
                <c:formatCode>0.000</c:formatCode>
                <c:ptCount val="200"/>
                <c:pt idx="0">
                  <c:v>1.1005975429653314E-2</c:v>
                </c:pt>
                <c:pt idx="1">
                  <c:v>4.4023901718613256E-2</c:v>
                </c:pt>
                <c:pt idx="2">
                  <c:v>9.9053778866879827E-2</c:v>
                </c:pt>
                <c:pt idx="3">
                  <c:v>0.17609560687445303</c:v>
                </c:pt>
                <c:pt idx="4">
                  <c:v>0.27514938574133285</c:v>
                </c:pt>
                <c:pt idx="5">
                  <c:v>0.39621511546751931</c:v>
                </c:pt>
                <c:pt idx="6">
                  <c:v>0.53929279605301239</c:v>
                </c:pt>
                <c:pt idx="7">
                  <c:v>0.7043824274978121</c:v>
                </c:pt>
                <c:pt idx="8">
                  <c:v>0.89148400980191833</c:v>
                </c:pt>
                <c:pt idx="9">
                  <c:v>1.1005975429653314</c:v>
                </c:pt>
                <c:pt idx="10">
                  <c:v>1.3317230269880509</c:v>
                </c:pt>
                <c:pt idx="11">
                  <c:v>1.5848604618700772</c:v>
                </c:pt>
                <c:pt idx="12">
                  <c:v>1.86000984761141</c:v>
                </c:pt>
                <c:pt idx="13">
                  <c:v>2.1571711842120496</c:v>
                </c:pt>
                <c:pt idx="14">
                  <c:v>2.4763444716719953</c:v>
                </c:pt>
                <c:pt idx="15">
                  <c:v>2.8175297099912484</c:v>
                </c:pt>
                <c:pt idx="16">
                  <c:v>3.1807268991698079</c:v>
                </c:pt>
                <c:pt idx="17">
                  <c:v>3.5659360392076733</c:v>
                </c:pt>
                <c:pt idx="18">
                  <c:v>3.9731571301048465</c:v>
                </c:pt>
                <c:pt idx="19">
                  <c:v>4.4023901718613256</c:v>
                </c:pt>
                <c:pt idx="20">
                  <c:v>4.8536351644771116</c:v>
                </c:pt>
                <c:pt idx="21">
                  <c:v>5.3268921079522036</c:v>
                </c:pt>
                <c:pt idx="22">
                  <c:v>5.8221610022866024</c:v>
                </c:pt>
                <c:pt idx="23">
                  <c:v>6.3394418474803089</c:v>
                </c:pt>
                <c:pt idx="24">
                  <c:v>6.8787346435333205</c:v>
                </c:pt>
                <c:pt idx="25">
                  <c:v>7.4400393904456399</c:v>
                </c:pt>
                <c:pt idx="26">
                  <c:v>8.0233560882172661</c:v>
                </c:pt>
                <c:pt idx="27">
                  <c:v>8.6286847368481983</c:v>
                </c:pt>
                <c:pt idx="28">
                  <c:v>9.2560253363384355</c:v>
                </c:pt>
                <c:pt idx="29">
                  <c:v>9.9053778866879814</c:v>
                </c:pt>
                <c:pt idx="30">
                  <c:v>10.576742387896834</c:v>
                </c:pt>
                <c:pt idx="31">
                  <c:v>11.270118839964994</c:v>
                </c:pt>
                <c:pt idx="32">
                  <c:v>11.985507242892457</c:v>
                </c:pt>
                <c:pt idx="33">
                  <c:v>12.722907596679232</c:v>
                </c:pt>
                <c:pt idx="34">
                  <c:v>13.482319901325308</c:v>
                </c:pt>
                <c:pt idx="35">
                  <c:v>14.263744156830693</c:v>
                </c:pt>
                <c:pt idx="36">
                  <c:v>15.067180363195387</c:v>
                </c:pt>
                <c:pt idx="37">
                  <c:v>15.892628520419386</c:v>
                </c:pt>
                <c:pt idx="38">
                  <c:v>16.74008862850269</c:v>
                </c:pt>
                <c:pt idx="39">
                  <c:v>17.609560687445303</c:v>
                </c:pt>
                <c:pt idx="40">
                  <c:v>18.50104469724722</c:v>
                </c:pt>
                <c:pt idx="41">
                  <c:v>19.414540657908447</c:v>
                </c:pt>
                <c:pt idx="42">
                  <c:v>20.350048569428978</c:v>
                </c:pt>
                <c:pt idx="43">
                  <c:v>21.307568431808814</c:v>
                </c:pt>
                <c:pt idx="44">
                  <c:v>22.287100245047959</c:v>
                </c:pt>
                <c:pt idx="45">
                  <c:v>23.28864400914641</c:v>
                </c:pt>
                <c:pt idx="46">
                  <c:v>24.312199724104168</c:v>
                </c:pt>
                <c:pt idx="47">
                  <c:v>25.357767389921236</c:v>
                </c:pt>
                <c:pt idx="48">
                  <c:v>26.425347006597605</c:v>
                </c:pt>
                <c:pt idx="49">
                  <c:v>27.514938574133282</c:v>
                </c:pt>
                <c:pt idx="50">
                  <c:v>28.626542092528268</c:v>
                </c:pt>
                <c:pt idx="51">
                  <c:v>29.76015756178256</c:v>
                </c:pt>
                <c:pt idx="52">
                  <c:v>30.915784981896156</c:v>
                </c:pt>
                <c:pt idx="53">
                  <c:v>32.093424352869064</c:v>
                </c:pt>
                <c:pt idx="54">
                  <c:v>33.293075674701271</c:v>
                </c:pt>
                <c:pt idx="55">
                  <c:v>34.514738947392793</c:v>
                </c:pt>
                <c:pt idx="56">
                  <c:v>35.75841417094361</c:v>
                </c:pt>
                <c:pt idx="57">
                  <c:v>37.024101345353742</c:v>
                </c:pt>
                <c:pt idx="58">
                  <c:v>38.311800470623183</c:v>
                </c:pt>
                <c:pt idx="59">
                  <c:v>39.621511546751925</c:v>
                </c:pt>
                <c:pt idx="60">
                  <c:v>40.953234573739977</c:v>
                </c:pt>
                <c:pt idx="61">
                  <c:v>42.306969551587336</c:v>
                </c:pt>
                <c:pt idx="62">
                  <c:v>43.682716480293998</c:v>
                </c:pt>
                <c:pt idx="63">
                  <c:v>45.080475359859975</c:v>
                </c:pt>
                <c:pt idx="64">
                  <c:v>46.500246190285246</c:v>
                </c:pt>
                <c:pt idx="65">
                  <c:v>47.942028971569826</c:v>
                </c:pt>
                <c:pt idx="66">
                  <c:v>49.405823703713722</c:v>
                </c:pt>
                <c:pt idx="67">
                  <c:v>50.891630386716926</c:v>
                </c:pt>
                <c:pt idx="68">
                  <c:v>52.399449020579425</c:v>
                </c:pt>
                <c:pt idx="69">
                  <c:v>53.929279605301232</c:v>
                </c:pt>
                <c:pt idx="70">
                  <c:v>55.481122140882356</c:v>
                </c:pt>
                <c:pt idx="71">
                  <c:v>57.054976627322773</c:v>
                </c:pt>
                <c:pt idx="72">
                  <c:v>58.650843064622507</c:v>
                </c:pt>
                <c:pt idx="73">
                  <c:v>60.268721452781548</c:v>
                </c:pt>
                <c:pt idx="74">
                  <c:v>61.908611791799885</c:v>
                </c:pt>
                <c:pt idx="75">
                  <c:v>63.570514081677544</c:v>
                </c:pt>
                <c:pt idx="76">
                  <c:v>65.254428322414498</c:v>
                </c:pt>
                <c:pt idx="77">
                  <c:v>66.96035451401076</c:v>
                </c:pt>
                <c:pt idx="78">
                  <c:v>67</c:v>
                </c:pt>
                <c:pt idx="79">
                  <c:v>67</c:v>
                </c:pt>
                <c:pt idx="80">
                  <c:v>67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67</c:v>
                </c:pt>
                <c:pt idx="89">
                  <c:v>67</c:v>
                </c:pt>
                <c:pt idx="90">
                  <c:v>67</c:v>
                </c:pt>
                <c:pt idx="91">
                  <c:v>67</c:v>
                </c:pt>
                <c:pt idx="92">
                  <c:v>67</c:v>
                </c:pt>
                <c:pt idx="93">
                  <c:v>67</c:v>
                </c:pt>
                <c:pt idx="94">
                  <c:v>67</c:v>
                </c:pt>
                <c:pt idx="95">
                  <c:v>67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67</c:v>
                </c:pt>
                <c:pt idx="100">
                  <c:v>67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67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67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67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67</c:v>
                </c:pt>
                <c:pt idx="178">
                  <c:v>67</c:v>
                </c:pt>
                <c:pt idx="179">
                  <c:v>67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55-40FB-AFAD-D87B9F67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5099674"/>
        <c:axId val="372268981"/>
      </c:lineChart>
      <c:catAx>
        <c:axId val="15550996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fr-FR"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fr-FR"/>
          </a:p>
        </c:txPr>
        <c:crossAx val="372268981"/>
        <c:crosses val="autoZero"/>
        <c:auto val="1"/>
        <c:lblAlgn val="ctr"/>
        <c:lblOffset val="100"/>
        <c:noMultiLvlLbl val="1"/>
      </c:catAx>
      <c:valAx>
        <c:axId val="3722689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fr-FR"/>
              </a:p>
            </c:rich>
          </c:tx>
          <c:overlay val="0"/>
        </c:title>
        <c:numFmt formatCode="0.0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fr-FR"/>
          </a:p>
        </c:txPr>
        <c:crossAx val="155509967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fr-FR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rix des rune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BRISAGE_V2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rix des run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541</xdr:col>
      <xdr:colOff>209549</xdr:colOff>
      <xdr:row>12</xdr:row>
      <xdr:rowOff>161925</xdr:rowOff>
    </xdr:from>
    <xdr:to>
      <xdr:col>542</xdr:col>
      <xdr:colOff>914399</xdr:colOff>
      <xdr:row>15</xdr:row>
      <xdr:rowOff>19050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429874" y="2581275"/>
          <a:ext cx="1666875" cy="457200"/>
        </a:xfrm>
        <a:prstGeom prst="rect">
          <a:avLst/>
        </a:prstGeom>
        <a:solidFill>
          <a:schemeClr val="accent6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Prix</a:t>
          </a:r>
          <a:r>
            <a:rPr lang="fr-FR" sz="1200" b="1" baseline="0">
              <a:solidFill>
                <a:schemeClr val="tx1"/>
              </a:solidFill>
            </a:rPr>
            <a:t> des runes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323850</xdr:colOff>
      <xdr:row>11</xdr:row>
      <xdr:rowOff>38100</xdr:rowOff>
    </xdr:from>
    <xdr:to>
      <xdr:col>20</xdr:col>
      <xdr:colOff>466725</xdr:colOff>
      <xdr:row>13</xdr:row>
      <xdr:rowOff>114300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382250" y="2581275"/>
          <a:ext cx="1666875" cy="457200"/>
        </a:xfrm>
        <a:prstGeom prst="rect">
          <a:avLst/>
        </a:prstGeom>
        <a:solidFill>
          <a:schemeClr val="accent6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Retour Brisage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</xdr:colOff>
      <xdr:row>1</xdr:row>
      <xdr:rowOff>0</xdr:rowOff>
    </xdr:from>
    <xdr:ext cx="13220700" cy="72485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541</xdr:col>
      <xdr:colOff>209549</xdr:colOff>
      <xdr:row>12</xdr:row>
      <xdr:rowOff>161925</xdr:rowOff>
    </xdr:from>
    <xdr:to>
      <xdr:col>542</xdr:col>
      <xdr:colOff>914399</xdr:colOff>
      <xdr:row>15</xdr:row>
      <xdr:rowOff>19050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925174" y="2581275"/>
          <a:ext cx="1666875" cy="457200"/>
        </a:xfrm>
        <a:prstGeom prst="rect">
          <a:avLst/>
        </a:prstGeom>
        <a:solidFill>
          <a:schemeClr val="accent6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Prix</a:t>
          </a:r>
          <a:r>
            <a:rPr lang="fr-FR" sz="1200" b="1" baseline="0">
              <a:solidFill>
                <a:schemeClr val="tx1"/>
              </a:solidFill>
            </a:rPr>
            <a:t> des runes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541</xdr:col>
      <xdr:colOff>209549</xdr:colOff>
      <xdr:row>12</xdr:row>
      <xdr:rowOff>161925</xdr:rowOff>
    </xdr:from>
    <xdr:to>
      <xdr:col>542</xdr:col>
      <xdr:colOff>914399</xdr:colOff>
      <xdr:row>15</xdr:row>
      <xdr:rowOff>19050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010899" y="2581275"/>
          <a:ext cx="1666875" cy="457200"/>
        </a:xfrm>
        <a:prstGeom prst="rect">
          <a:avLst/>
        </a:prstGeom>
        <a:solidFill>
          <a:schemeClr val="accent6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Prix</a:t>
          </a:r>
          <a:r>
            <a:rPr lang="fr-FR" sz="1200" b="1" baseline="0">
              <a:solidFill>
                <a:schemeClr val="tx1"/>
              </a:solidFill>
            </a:rPr>
            <a:t> des runes</a:t>
          </a:r>
          <a:endParaRPr lang="fr-FR" sz="1200" b="1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B2:P44" totalsRowShown="0" headerRowDxfId="25" tableBorderDxfId="24">
  <autoFilter ref="B2:P44" xr:uid="{00000000-0009-0000-0100-000001000000}"/>
  <tableColumns count="15">
    <tableColumn id="1" xr3:uid="{00000000-0010-0000-0000-000001000000}" name="Statistique" dataDxfId="23"/>
    <tableColumn id="19" xr3:uid="{00000000-0010-0000-0000-000013000000}" name="Rune" dataDxfId="22"/>
    <tableColumn id="2" xr3:uid="{00000000-0010-0000-0000-000002000000}" name="Poid/u" dataDxfId="21"/>
    <tableColumn id="3" xr3:uid="{00000000-0010-0000-0000-000003000000}" name="Valeur Ba" dataDxfId="20"/>
    <tableColumn id="4" xr3:uid="{00000000-0010-0000-0000-000004000000}" name="Valeur Pa " dataDxfId="19"/>
    <tableColumn id="5" xr3:uid="{00000000-0010-0000-0000-000005000000}" name="Valeur Ra" dataDxfId="18"/>
    <tableColumn id="6" xr3:uid="{00000000-0010-0000-0000-000006000000}" name="Poid Ba " dataDxfId="17">
      <calculatedColumnFormula>E3*$D3</calculatedColumnFormula>
    </tableColumn>
    <tableColumn id="7" xr3:uid="{00000000-0010-0000-0000-000007000000}" name="Poid Pa" dataDxfId="16">
      <calculatedColumnFormula>F3*$D3</calculatedColumnFormula>
    </tableColumn>
    <tableColumn id="8" xr3:uid="{00000000-0010-0000-0000-000008000000}" name="Poid Ra" dataDxfId="15"/>
    <tableColumn id="9" xr3:uid="{00000000-0010-0000-0000-000009000000}" name="Prix Ba" dataDxfId="14"/>
    <tableColumn id="10" xr3:uid="{00000000-0010-0000-0000-00000A000000}" name="Prix Pa" dataDxfId="13"/>
    <tableColumn id="11" xr3:uid="{00000000-0010-0000-0000-00000B000000}" name="Prix Ra" dataDxfId="12"/>
    <tableColumn id="15" xr3:uid="{00000000-0010-0000-0000-00000F000000}" name="jet Min Ba *" dataDxfId="11"/>
    <tableColumn id="16" xr3:uid="{00000000-0010-0000-0000-000010000000}" name="Jet Min Pa" dataDxfId="10"/>
    <tableColumn id="17" xr3:uid="{00000000-0010-0000-0000-000011000000}" name="Jet Min RA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1:D201" totalsRowShown="0" tableBorderDxfId="8">
  <autoFilter ref="A1:D201" xr:uid="{00000000-0009-0000-0100-000002000000}"/>
  <tableColumns count="4">
    <tableColumn id="1" xr3:uid="{00000000-0010-0000-0100-000001000000}" name="Niveau / %" dataDxfId="7"/>
    <tableColumn id="2" xr3:uid="{00000000-0010-0000-0100-000002000000}" name="Ga Pa" dataDxfId="6">
      <calculatedColumnFormula>IF(1.5*((A2^2)/(100^(5/4)))&lt;67,1.5*((A2^2)/(100^(5/4))),67)</calculatedColumnFormula>
    </tableColumn>
    <tableColumn id="3" xr3:uid="{00000000-0010-0000-0100-000003000000}" name="Ga Pme" dataDxfId="5">
      <calculatedColumnFormula>IF(1.5*((A2^2)/(90^(5/4)))&lt;67,1.5*((A2^2)/(90^(5/4))),67)</calculatedColumnFormula>
    </tableColumn>
    <tableColumn id="4" xr3:uid="{00000000-0010-0000-0100-000004000000}" name="Po" dataDxfId="4">
      <calculatedColumnFormula>IF(1.5*((A2^2)/(51^(5/4)))&lt;67,1.5*((A2^2)/(51^(5/4))),67)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V100"/>
  <sheetViews>
    <sheetView showGridLines="0" tabSelected="1" zoomScaleNormal="100" workbookViewId="0">
      <selection activeCell="D23" sqref="D23"/>
    </sheetView>
  </sheetViews>
  <sheetFormatPr baseColWidth="10" defaultColWidth="14.42578125" defaultRowHeight="15"/>
  <cols>
    <col min="1" max="1" width="4.7109375" customWidth="1"/>
    <col min="2" max="2" width="7.85546875" customWidth="1"/>
    <col min="3" max="3" width="18.42578125" bestFit="1" customWidth="1"/>
    <col min="4" max="4" width="11.85546875" bestFit="1" customWidth="1"/>
    <col min="5" max="5" width="7.42578125" bestFit="1" customWidth="1"/>
    <col min="6" max="6" width="7.7109375" customWidth="1"/>
    <col min="7" max="8" width="6.85546875" hidden="1" customWidth="1"/>
    <col min="9" max="11" width="6.42578125" hidden="1" customWidth="1"/>
    <col min="12" max="12" width="8.5703125" hidden="1" customWidth="1"/>
    <col min="13" max="13" width="7.5703125" hidden="1" customWidth="1"/>
    <col min="14" max="14" width="7.85546875" hidden="1" customWidth="1"/>
    <col min="15" max="17" width="7.7109375" hidden="1" customWidth="1"/>
    <col min="18" max="18" width="4" hidden="1" customWidth="1"/>
    <col min="19" max="19" width="5.140625" hidden="1" customWidth="1"/>
    <col min="20" max="24" width="9" hidden="1" customWidth="1"/>
    <col min="25" max="25" width="8.140625" hidden="1" customWidth="1"/>
    <col min="26" max="27" width="7.7109375" hidden="1" customWidth="1"/>
    <col min="28" max="28" width="3.42578125" hidden="1" customWidth="1"/>
    <col min="29" max="29" width="4.42578125" hidden="1" customWidth="1"/>
    <col min="30" max="30" width="7.7109375" hidden="1" customWidth="1"/>
    <col min="31" max="55" width="4.42578125" hidden="1" customWidth="1"/>
    <col min="56" max="56" width="3.42578125" hidden="1" customWidth="1"/>
    <col min="57" max="57" width="4.42578125" hidden="1" customWidth="1"/>
    <col min="58" max="60" width="3.42578125" hidden="1" customWidth="1"/>
    <col min="61" max="61" width="4.5703125" hidden="1" customWidth="1"/>
    <col min="62" max="64" width="6" hidden="1" customWidth="1"/>
    <col min="65" max="65" width="5.28515625" hidden="1" customWidth="1"/>
    <col min="66" max="66" width="5.140625" hidden="1" customWidth="1"/>
    <col min="67" max="71" width="9" hidden="1" customWidth="1"/>
    <col min="72" max="72" width="8.140625" hidden="1" customWidth="1"/>
    <col min="73" max="74" width="7.7109375" hidden="1" customWidth="1"/>
    <col min="75" max="75" width="3.42578125" hidden="1" customWidth="1"/>
    <col min="76" max="76" width="4.42578125" hidden="1" customWidth="1"/>
    <col min="77" max="77" width="7.7109375" hidden="1" customWidth="1"/>
    <col min="78" max="102" width="4.42578125" hidden="1" customWidth="1"/>
    <col min="103" max="103" width="3.42578125" hidden="1" customWidth="1"/>
    <col min="104" max="104" width="4.42578125" hidden="1" customWidth="1"/>
    <col min="105" max="107" width="3.42578125" hidden="1" customWidth="1"/>
    <col min="108" max="108" width="4.5703125" hidden="1" customWidth="1"/>
    <col min="109" max="111" width="6" hidden="1" customWidth="1"/>
    <col min="112" max="112" width="3.85546875" hidden="1" customWidth="1"/>
    <col min="113" max="113" width="5.140625" hidden="1" customWidth="1"/>
    <col min="114" max="118" width="9" hidden="1" customWidth="1"/>
    <col min="119" max="119" width="8.140625" hidden="1" customWidth="1"/>
    <col min="120" max="121" width="7.7109375" hidden="1" customWidth="1"/>
    <col min="122" max="122" width="3.42578125" hidden="1" customWidth="1"/>
    <col min="123" max="123" width="4.42578125" hidden="1" customWidth="1"/>
    <col min="124" max="124" width="7.7109375" hidden="1" customWidth="1"/>
    <col min="125" max="149" width="4.42578125" hidden="1" customWidth="1"/>
    <col min="150" max="150" width="3.42578125" hidden="1" customWidth="1"/>
    <col min="151" max="151" width="4.42578125" hidden="1" customWidth="1"/>
    <col min="152" max="154" width="3.42578125" hidden="1" customWidth="1"/>
    <col min="155" max="155" width="4.5703125" hidden="1" customWidth="1"/>
    <col min="156" max="158" width="6" hidden="1" customWidth="1"/>
    <col min="159" max="159" width="6.28515625" hidden="1" customWidth="1"/>
    <col min="160" max="160" width="5.140625" hidden="1" customWidth="1"/>
    <col min="161" max="165" width="9" hidden="1" customWidth="1"/>
    <col min="166" max="166" width="8.140625" hidden="1" customWidth="1"/>
    <col min="167" max="168" width="7.7109375" hidden="1" customWidth="1"/>
    <col min="169" max="169" width="3.42578125" hidden="1" customWidth="1"/>
    <col min="170" max="170" width="4.42578125" hidden="1" customWidth="1"/>
    <col min="171" max="171" width="7.7109375" hidden="1" customWidth="1"/>
    <col min="172" max="196" width="4.42578125" hidden="1" customWidth="1"/>
    <col min="197" max="197" width="3.42578125" hidden="1" customWidth="1"/>
    <col min="198" max="198" width="4.42578125" hidden="1" customWidth="1"/>
    <col min="199" max="201" width="3.42578125" hidden="1" customWidth="1"/>
    <col min="202" max="202" width="4.5703125" hidden="1" customWidth="1"/>
    <col min="203" max="205" width="6" hidden="1" customWidth="1"/>
    <col min="206" max="206" width="5.7109375" hidden="1" customWidth="1"/>
    <col min="207" max="207" width="5.140625" hidden="1" customWidth="1"/>
    <col min="208" max="212" width="9" hidden="1" customWidth="1"/>
    <col min="213" max="213" width="8.140625" hidden="1" customWidth="1"/>
    <col min="214" max="215" width="7.7109375" hidden="1" customWidth="1"/>
    <col min="216" max="216" width="3.42578125" hidden="1" customWidth="1"/>
    <col min="217" max="217" width="4.42578125" hidden="1" customWidth="1"/>
    <col min="218" max="218" width="7.7109375" hidden="1" customWidth="1"/>
    <col min="219" max="243" width="4.42578125" hidden="1" customWidth="1"/>
    <col min="244" max="244" width="3.42578125" hidden="1" customWidth="1"/>
    <col min="245" max="245" width="4.42578125" hidden="1" customWidth="1"/>
    <col min="246" max="248" width="3.42578125" hidden="1" customWidth="1"/>
    <col min="249" max="249" width="4.5703125" hidden="1" customWidth="1"/>
    <col min="250" max="252" width="6" hidden="1" customWidth="1"/>
    <col min="253" max="253" width="5.7109375" hidden="1" customWidth="1"/>
    <col min="254" max="254" width="5.140625" hidden="1" customWidth="1"/>
    <col min="255" max="259" width="9" hidden="1" customWidth="1"/>
    <col min="260" max="260" width="8.140625" hidden="1" customWidth="1"/>
    <col min="261" max="262" width="7.7109375" hidden="1" customWidth="1"/>
    <col min="263" max="263" width="3.42578125" hidden="1" customWidth="1"/>
    <col min="264" max="264" width="4.42578125" hidden="1" customWidth="1"/>
    <col min="265" max="265" width="7.7109375" hidden="1" customWidth="1"/>
    <col min="266" max="290" width="4.42578125" hidden="1" customWidth="1"/>
    <col min="291" max="291" width="3.42578125" hidden="1" customWidth="1"/>
    <col min="292" max="292" width="4.42578125" hidden="1" customWidth="1"/>
    <col min="293" max="295" width="3.42578125" hidden="1" customWidth="1"/>
    <col min="296" max="296" width="4.5703125" hidden="1" customWidth="1"/>
    <col min="297" max="299" width="6" hidden="1" customWidth="1"/>
    <col min="300" max="300" width="5.7109375" hidden="1" customWidth="1"/>
    <col min="301" max="301" width="5.140625" hidden="1" customWidth="1"/>
    <col min="302" max="306" width="9" hidden="1" customWidth="1"/>
    <col min="307" max="307" width="8.140625" hidden="1" customWidth="1"/>
    <col min="308" max="309" width="7.7109375" hidden="1" customWidth="1"/>
    <col min="310" max="310" width="3.42578125" hidden="1" customWidth="1"/>
    <col min="311" max="311" width="4.42578125" hidden="1" customWidth="1"/>
    <col min="312" max="312" width="7.7109375" hidden="1" customWidth="1"/>
    <col min="313" max="337" width="4.42578125" hidden="1" customWidth="1"/>
    <col min="338" max="338" width="3.42578125" hidden="1" customWidth="1"/>
    <col min="339" max="339" width="4.42578125" hidden="1" customWidth="1"/>
    <col min="340" max="342" width="3.42578125" hidden="1" customWidth="1"/>
    <col min="343" max="343" width="4.5703125" hidden="1" customWidth="1"/>
    <col min="344" max="346" width="6" hidden="1" customWidth="1"/>
    <col min="347" max="347" width="5.7109375" hidden="1" customWidth="1"/>
    <col min="348" max="348" width="5.140625" hidden="1" customWidth="1"/>
    <col min="349" max="353" width="9" hidden="1" customWidth="1"/>
    <col min="354" max="354" width="8.140625" hidden="1" customWidth="1"/>
    <col min="355" max="356" width="7.7109375" hidden="1" customWidth="1"/>
    <col min="357" max="357" width="3.42578125" hidden="1" customWidth="1"/>
    <col min="358" max="358" width="4.42578125" hidden="1" customWidth="1"/>
    <col min="359" max="359" width="7.7109375" hidden="1" customWidth="1"/>
    <col min="360" max="384" width="4.42578125" hidden="1" customWidth="1"/>
    <col min="385" max="385" width="3.42578125" hidden="1" customWidth="1"/>
    <col min="386" max="386" width="4.42578125" hidden="1" customWidth="1"/>
    <col min="387" max="389" width="3.42578125" hidden="1" customWidth="1"/>
    <col min="390" max="390" width="4.5703125" hidden="1" customWidth="1"/>
    <col min="391" max="393" width="6" hidden="1" customWidth="1"/>
    <col min="394" max="394" width="5.7109375" hidden="1" customWidth="1"/>
    <col min="395" max="395" width="5.140625" hidden="1" customWidth="1"/>
    <col min="396" max="400" width="9" hidden="1" customWidth="1"/>
    <col min="401" max="401" width="8.140625" hidden="1" customWidth="1"/>
    <col min="402" max="403" width="7.7109375" hidden="1" customWidth="1"/>
    <col min="404" max="404" width="3.42578125" hidden="1" customWidth="1"/>
    <col min="405" max="405" width="4.42578125" hidden="1" customWidth="1"/>
    <col min="406" max="406" width="7.7109375" hidden="1" customWidth="1"/>
    <col min="407" max="431" width="4.42578125" hidden="1" customWidth="1"/>
    <col min="432" max="432" width="3.42578125" hidden="1" customWidth="1"/>
    <col min="433" max="433" width="4.42578125" hidden="1" customWidth="1"/>
    <col min="434" max="436" width="3.42578125" hidden="1" customWidth="1"/>
    <col min="437" max="437" width="4.5703125" hidden="1" customWidth="1"/>
    <col min="438" max="440" width="6" hidden="1" customWidth="1"/>
    <col min="441" max="441" width="5.7109375" hidden="1" customWidth="1"/>
    <col min="442" max="442" width="5.140625" hidden="1" customWidth="1"/>
    <col min="443" max="447" width="9" hidden="1" customWidth="1"/>
    <col min="448" max="448" width="8.140625" hidden="1" customWidth="1"/>
    <col min="449" max="450" width="7.7109375" hidden="1" customWidth="1"/>
    <col min="451" max="451" width="3.42578125" hidden="1" customWidth="1"/>
    <col min="452" max="452" width="4.42578125" hidden="1" customWidth="1"/>
    <col min="453" max="453" width="7.7109375" hidden="1" customWidth="1"/>
    <col min="454" max="478" width="4.42578125" hidden="1" customWidth="1"/>
    <col min="479" max="479" width="3.42578125" hidden="1" customWidth="1"/>
    <col min="480" max="480" width="4.42578125" hidden="1" customWidth="1"/>
    <col min="481" max="483" width="3.42578125" hidden="1" customWidth="1"/>
    <col min="484" max="484" width="4.5703125" hidden="1" customWidth="1"/>
    <col min="485" max="487" width="6" hidden="1" customWidth="1"/>
    <col min="488" max="488" width="3.85546875" hidden="1" customWidth="1"/>
    <col min="489" max="489" width="5.140625" hidden="1" customWidth="1"/>
    <col min="490" max="494" width="9" hidden="1" customWidth="1"/>
    <col min="495" max="495" width="8.140625" hidden="1" customWidth="1"/>
    <col min="496" max="497" width="7.7109375" hidden="1" customWidth="1"/>
    <col min="498" max="498" width="3.42578125" hidden="1" customWidth="1"/>
    <col min="499" max="499" width="4.42578125" hidden="1" customWidth="1"/>
    <col min="500" max="500" width="7.7109375" hidden="1" customWidth="1"/>
    <col min="501" max="525" width="4.42578125" hidden="1" customWidth="1"/>
    <col min="526" max="526" width="3.42578125" hidden="1" customWidth="1"/>
    <col min="527" max="527" width="4.42578125" hidden="1" customWidth="1"/>
    <col min="528" max="530" width="3.42578125" hidden="1" customWidth="1"/>
    <col min="531" max="531" width="4.5703125" hidden="1" customWidth="1"/>
    <col min="532" max="534" width="6" hidden="1" customWidth="1"/>
    <col min="537" max="537" width="15.7109375" bestFit="1" customWidth="1"/>
    <col min="538" max="538" width="15.42578125" bestFit="1" customWidth="1"/>
    <col min="539" max="539" width="14.28515625" customWidth="1"/>
    <col min="540" max="540" width="14.140625" customWidth="1"/>
    <col min="541" max="541" width="15.5703125" customWidth="1"/>
  </cols>
  <sheetData>
    <row r="1" spans="1:542">
      <c r="A1" s="176" t="s">
        <v>0</v>
      </c>
      <c r="B1" s="176"/>
      <c r="C1" s="176"/>
      <c r="D1" s="176"/>
      <c r="E1" s="176"/>
      <c r="F1" s="176"/>
      <c r="G1" s="177"/>
      <c r="H1" s="176"/>
      <c r="I1" s="177"/>
      <c r="J1" s="177"/>
      <c r="K1" s="177"/>
      <c r="L1" s="177"/>
      <c r="M1" s="176"/>
      <c r="N1" s="176"/>
      <c r="O1" s="176"/>
      <c r="P1" s="176"/>
      <c r="Q1" s="176"/>
      <c r="AA1" s="1"/>
      <c r="BV1" s="1"/>
      <c r="DQ1" s="1"/>
      <c r="FL1" s="1"/>
      <c r="HG1" s="1"/>
      <c r="JB1" s="1"/>
      <c r="KW1" s="1"/>
      <c r="MR1" s="1"/>
      <c r="OM1" s="1"/>
      <c r="QH1" s="1"/>
      <c r="SC1" s="1"/>
    </row>
    <row r="2" spans="1:542" ht="15" customHeight="1">
      <c r="A2" s="176"/>
      <c r="B2" s="176"/>
      <c r="C2" s="176"/>
      <c r="D2" s="176"/>
      <c r="E2" s="176"/>
      <c r="F2" s="176"/>
      <c r="G2" s="177"/>
      <c r="H2" s="176"/>
      <c r="I2" s="177"/>
      <c r="J2" s="177"/>
      <c r="K2" s="177"/>
      <c r="L2" s="177"/>
      <c r="M2" s="176"/>
      <c r="N2" s="176"/>
      <c r="O2" s="176"/>
      <c r="P2" s="176"/>
      <c r="Q2" s="176"/>
      <c r="AE2" s="20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20"/>
      <c r="BF2" s="20"/>
      <c r="BG2" s="21"/>
      <c r="BZ2" s="20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  <c r="CZ2" s="20"/>
      <c r="DA2" s="20"/>
      <c r="DB2" s="21"/>
      <c r="DU2" s="20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20"/>
      <c r="EU2" s="20"/>
      <c r="EV2" s="20"/>
      <c r="EW2" s="21"/>
      <c r="FP2" s="20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20"/>
      <c r="GP2" s="20"/>
      <c r="GQ2" s="20"/>
      <c r="GR2" s="21"/>
      <c r="HK2" s="20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20"/>
      <c r="IK2" s="20"/>
      <c r="IL2" s="20"/>
      <c r="IM2" s="21"/>
      <c r="JF2" s="20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20"/>
      <c r="KF2" s="20"/>
      <c r="KG2" s="20"/>
      <c r="KH2" s="21"/>
      <c r="LA2" s="20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20"/>
      <c r="MA2" s="20"/>
      <c r="MB2" s="20"/>
      <c r="MC2" s="21"/>
      <c r="MV2" s="20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20"/>
      <c r="NV2" s="20"/>
      <c r="NW2" s="20"/>
      <c r="NX2" s="21"/>
      <c r="OQ2" s="20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20"/>
      <c r="PQ2" s="20"/>
      <c r="PR2" s="20"/>
      <c r="PS2" s="21"/>
      <c r="QL2" s="20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20"/>
      <c r="RL2" s="20"/>
      <c r="RM2" s="20"/>
      <c r="RN2" s="21"/>
      <c r="SG2" s="20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20"/>
      <c r="TG2" s="20"/>
      <c r="TH2" s="20"/>
      <c r="TI2" s="21"/>
    </row>
    <row r="3" spans="1:542" ht="15.75" customHeight="1" thickBot="1"/>
    <row r="4" spans="1:542" ht="15.75" thickBot="1">
      <c r="B4" s="181" t="s">
        <v>92</v>
      </c>
      <c r="C4" s="182"/>
      <c r="D4" s="182"/>
      <c r="E4" s="182"/>
      <c r="F4" s="183"/>
      <c r="M4" s="22"/>
      <c r="N4" s="23"/>
      <c r="O4" s="23"/>
      <c r="P4" s="23"/>
      <c r="Q4" s="23"/>
      <c r="R4" s="23"/>
      <c r="S4" s="19"/>
      <c r="T4" s="2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I4" s="19"/>
      <c r="DJ4" s="23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D4" s="19"/>
      <c r="FE4" s="23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Y4" s="19"/>
      <c r="GZ4" s="23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T4" s="19"/>
      <c r="IU4" s="23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O4" s="19"/>
      <c r="KP4" s="23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J4" s="19"/>
      <c r="MK4" s="23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E4" s="19"/>
      <c r="OF4" s="23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Z4" s="19"/>
      <c r="QA4" s="23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U4" s="19"/>
      <c r="RV4" s="23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P4" s="172" t="s">
        <v>96</v>
      </c>
      <c r="TQ4" s="173"/>
      <c r="TR4" s="45">
        <v>1</v>
      </c>
      <c r="TT4" s="19"/>
      <c r="TU4" s="19"/>
    </row>
    <row r="5" spans="1:542" ht="15.75" thickBot="1">
      <c r="B5" s="178" t="s">
        <v>93</v>
      </c>
      <c r="C5" s="179"/>
      <c r="D5" s="179"/>
      <c r="E5" s="179"/>
      <c r="F5" s="180"/>
      <c r="H5" s="26"/>
      <c r="I5" s="26"/>
      <c r="J5" s="26"/>
      <c r="K5" s="26"/>
      <c r="L5" s="26"/>
      <c r="M5" s="26"/>
      <c r="N5" s="26"/>
      <c r="O5" s="26"/>
      <c r="P5" s="26"/>
      <c r="Q5" s="2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P5" s="174" t="s">
        <v>89</v>
      </c>
      <c r="TQ5" s="175"/>
    </row>
    <row r="6" spans="1:542" ht="15.75" thickBot="1"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</row>
    <row r="7" spans="1:542">
      <c r="B7" s="166" t="s">
        <v>94</v>
      </c>
      <c r="C7" s="167"/>
      <c r="D7" s="167"/>
      <c r="E7" s="167"/>
      <c r="F7" s="168"/>
    </row>
    <row r="8" spans="1:542" ht="15.75" thickBot="1">
      <c r="B8" s="169" t="s">
        <v>95</v>
      </c>
      <c r="C8" s="170"/>
      <c r="D8" s="170"/>
      <c r="E8" s="170"/>
      <c r="F8" s="171"/>
      <c r="DH8">
        <v>20</v>
      </c>
      <c r="FC8" s="113">
        <v>0.3</v>
      </c>
      <c r="GX8" s="113">
        <v>0.4</v>
      </c>
      <c r="IS8" s="113">
        <v>0.5</v>
      </c>
      <c r="KN8" s="113">
        <v>0.6</v>
      </c>
      <c r="MI8" s="113">
        <v>0.7</v>
      </c>
      <c r="OD8" s="113">
        <v>0.8</v>
      </c>
      <c r="PY8" s="113">
        <v>0.9</v>
      </c>
      <c r="RT8" s="112" t="s">
        <v>78</v>
      </c>
    </row>
    <row r="9" spans="1:542" ht="15.75" customHeight="1"/>
    <row r="10" spans="1:542" ht="15.75" customHeight="1" thickBot="1">
      <c r="S10" s="162" t="s">
        <v>79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13">
        <v>0.1</v>
      </c>
      <c r="BN10" s="156">
        <v>0.1</v>
      </c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I10" s="156">
        <v>0.2</v>
      </c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D10" s="156">
        <v>0.3</v>
      </c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Y10" s="156">
        <v>0.4</v>
      </c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T10" s="156">
        <v>0.5</v>
      </c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156"/>
      <c r="KI10" s="156"/>
      <c r="KJ10" s="156"/>
      <c r="KK10" s="156"/>
      <c r="KL10" s="156"/>
      <c r="KM10" s="156"/>
      <c r="KO10" s="156">
        <v>0.6</v>
      </c>
      <c r="KP10" s="156"/>
      <c r="KQ10" s="156"/>
      <c r="KR10" s="156"/>
      <c r="KS10" s="156"/>
      <c r="KT10" s="156"/>
      <c r="KU10" s="156"/>
      <c r="KV10" s="156"/>
      <c r="KW10" s="156"/>
      <c r="KX10" s="156"/>
      <c r="KY10" s="156"/>
      <c r="KZ10" s="156"/>
      <c r="LA10" s="156"/>
      <c r="LB10" s="156"/>
      <c r="LC10" s="156"/>
      <c r="LD10" s="156"/>
      <c r="LE10" s="156"/>
      <c r="LF10" s="156"/>
      <c r="LG10" s="156"/>
      <c r="LH10" s="156"/>
      <c r="LI10" s="156"/>
      <c r="LJ10" s="156"/>
      <c r="LK10" s="156"/>
      <c r="LL10" s="156"/>
      <c r="LM10" s="156"/>
      <c r="LN10" s="156"/>
      <c r="LO10" s="156"/>
      <c r="LP10" s="156"/>
      <c r="LQ10" s="156"/>
      <c r="LR10" s="156"/>
      <c r="LS10" s="156"/>
      <c r="LT10" s="156"/>
      <c r="LU10" s="156"/>
      <c r="LV10" s="156"/>
      <c r="LW10" s="156"/>
      <c r="LX10" s="156"/>
      <c r="LY10" s="156"/>
      <c r="LZ10" s="156"/>
      <c r="MA10" s="156"/>
      <c r="MB10" s="156"/>
      <c r="MC10" s="156"/>
      <c r="MD10" s="156"/>
      <c r="ME10" s="156"/>
      <c r="MF10" s="156"/>
      <c r="MG10" s="156"/>
      <c r="MH10" s="156"/>
      <c r="MJ10" s="156">
        <v>0.7</v>
      </c>
      <c r="MK10" s="156"/>
      <c r="ML10" s="156"/>
      <c r="MM10" s="156"/>
      <c r="MN10" s="156"/>
      <c r="MO10" s="156"/>
      <c r="MP10" s="156"/>
      <c r="MQ10" s="156"/>
      <c r="MR10" s="156"/>
      <c r="MS10" s="156"/>
      <c r="MT10" s="156"/>
      <c r="MU10" s="156"/>
      <c r="MV10" s="156"/>
      <c r="MW10" s="156"/>
      <c r="MX10" s="156"/>
      <c r="MY10" s="156"/>
      <c r="MZ10" s="156"/>
      <c r="NA10" s="156"/>
      <c r="NB10" s="156"/>
      <c r="NC10" s="156"/>
      <c r="ND10" s="156"/>
      <c r="NE10" s="156"/>
      <c r="NF10" s="156"/>
      <c r="NG10" s="156"/>
      <c r="NH10" s="156"/>
      <c r="NI10" s="156"/>
      <c r="NJ10" s="156"/>
      <c r="NK10" s="156"/>
      <c r="NL10" s="156"/>
      <c r="NM10" s="156"/>
      <c r="NN10" s="156"/>
      <c r="NO10" s="156"/>
      <c r="NP10" s="156"/>
      <c r="NQ10" s="156"/>
      <c r="NR10" s="156"/>
      <c r="NS10" s="156"/>
      <c r="NT10" s="156"/>
      <c r="NU10" s="156"/>
      <c r="NV10" s="156"/>
      <c r="NW10" s="156"/>
      <c r="NX10" s="156"/>
      <c r="NY10" s="156"/>
      <c r="NZ10" s="156"/>
      <c r="OA10" s="156"/>
      <c r="OB10" s="156"/>
      <c r="OC10" s="156"/>
      <c r="OE10" s="156">
        <v>0.8</v>
      </c>
      <c r="OF10" s="156"/>
      <c r="OG10" s="156"/>
      <c r="OH10" s="156"/>
      <c r="OI10" s="156"/>
      <c r="OJ10" s="156"/>
      <c r="OK10" s="156"/>
      <c r="OL10" s="156"/>
      <c r="OM10" s="156"/>
      <c r="ON10" s="156"/>
      <c r="OO10" s="156"/>
      <c r="OP10" s="156"/>
      <c r="OQ10" s="156"/>
      <c r="OR10" s="156"/>
      <c r="OS10" s="156"/>
      <c r="OT10" s="156"/>
      <c r="OU10" s="156"/>
      <c r="OV10" s="156"/>
      <c r="OW10" s="156"/>
      <c r="OX10" s="156"/>
      <c r="OY10" s="156"/>
      <c r="OZ10" s="156"/>
      <c r="PA10" s="156"/>
      <c r="PB10" s="156"/>
      <c r="PC10" s="156"/>
      <c r="PD10" s="156"/>
      <c r="PE10" s="156"/>
      <c r="PF10" s="156"/>
      <c r="PG10" s="156"/>
      <c r="PH10" s="156"/>
      <c r="PI10" s="156"/>
      <c r="PJ10" s="156"/>
      <c r="PK10" s="156"/>
      <c r="PL10" s="156"/>
      <c r="PM10" s="156"/>
      <c r="PN10" s="156"/>
      <c r="PO10" s="156"/>
      <c r="PP10" s="156"/>
      <c r="PQ10" s="156"/>
      <c r="PR10" s="156"/>
      <c r="PS10" s="156"/>
      <c r="PT10" s="156"/>
      <c r="PU10" s="156"/>
      <c r="PV10" s="156"/>
      <c r="PW10" s="156"/>
      <c r="PX10" s="156"/>
      <c r="PZ10" s="156">
        <v>0.9</v>
      </c>
      <c r="QA10" s="156"/>
      <c r="QB10" s="156"/>
      <c r="QC10" s="156"/>
      <c r="QD10" s="156"/>
      <c r="QE10" s="156"/>
      <c r="QF10" s="156"/>
      <c r="QG10" s="156"/>
      <c r="QH10" s="156"/>
      <c r="QI10" s="156"/>
      <c r="QJ10" s="156"/>
      <c r="QK10" s="156"/>
      <c r="QL10" s="156"/>
      <c r="QM10" s="156"/>
      <c r="QN10" s="156"/>
      <c r="QO10" s="156"/>
      <c r="QP10" s="156"/>
      <c r="QQ10" s="156"/>
      <c r="QR10" s="156"/>
      <c r="QS10" s="156"/>
      <c r="QT10" s="156"/>
      <c r="QU10" s="156"/>
      <c r="QV10" s="156"/>
      <c r="QW10" s="156"/>
      <c r="QX10" s="156"/>
      <c r="QY10" s="156"/>
      <c r="QZ10" s="156"/>
      <c r="RA10" s="156"/>
      <c r="RB10" s="156"/>
      <c r="RC10" s="156"/>
      <c r="RD10" s="156"/>
      <c r="RE10" s="156"/>
      <c r="RF10" s="156"/>
      <c r="RG10" s="156"/>
      <c r="RH10" s="156"/>
      <c r="RI10" s="156"/>
      <c r="RJ10" s="156"/>
      <c r="RK10" s="156"/>
      <c r="RL10" s="156"/>
      <c r="RM10" s="156"/>
      <c r="RN10" s="156"/>
      <c r="RO10" s="156"/>
      <c r="RP10" s="156"/>
      <c r="RQ10" s="156"/>
      <c r="RR10" s="156"/>
      <c r="RS10" s="156"/>
      <c r="RU10" s="162" t="s">
        <v>78</v>
      </c>
      <c r="RV10" s="162"/>
      <c r="RW10" s="162"/>
      <c r="RX10" s="162"/>
      <c r="RY10" s="162"/>
      <c r="RZ10" s="162"/>
      <c r="SA10" s="162"/>
      <c r="SB10" s="162"/>
      <c r="SC10" s="162"/>
      <c r="SD10" s="162"/>
      <c r="SE10" s="162"/>
      <c r="SF10" s="162"/>
      <c r="SG10" s="162"/>
      <c r="SH10" s="162"/>
      <c r="SI10" s="162"/>
      <c r="SJ10" s="162"/>
      <c r="SK10" s="162"/>
      <c r="SL10" s="162"/>
      <c r="SM10" s="162"/>
      <c r="SN10" s="162"/>
      <c r="SO10" s="162"/>
      <c r="SP10" s="162"/>
      <c r="SQ10" s="162"/>
      <c r="SR10" s="162"/>
      <c r="SS10" s="162"/>
      <c r="ST10" s="162"/>
      <c r="SU10" s="162"/>
      <c r="SV10" s="162"/>
      <c r="SW10" s="162"/>
      <c r="SX10" s="162"/>
      <c r="SY10" s="162"/>
      <c r="SZ10" s="162"/>
      <c r="TA10" s="162"/>
      <c r="TB10" s="162"/>
      <c r="TC10" s="162"/>
      <c r="TD10" s="162"/>
      <c r="TE10" s="162"/>
      <c r="TF10" s="162"/>
      <c r="TG10" s="162"/>
      <c r="TH10" s="162"/>
      <c r="TI10" s="162"/>
      <c r="TJ10" s="162"/>
      <c r="TK10" s="162"/>
      <c r="TL10" s="162"/>
      <c r="TM10" s="162"/>
      <c r="TN10" s="162"/>
    </row>
    <row r="11" spans="1:542" ht="19.5" thickBot="1">
      <c r="B11" s="87"/>
      <c r="C11" s="163" t="s">
        <v>90</v>
      </c>
      <c r="D11" s="164"/>
      <c r="E11" s="164"/>
      <c r="F11" s="165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S11" s="157" t="s">
        <v>1</v>
      </c>
      <c r="T11" s="157"/>
      <c r="U11" s="157"/>
      <c r="V11" s="157"/>
      <c r="W11" s="157"/>
      <c r="X11" s="157"/>
      <c r="Y11" s="158"/>
      <c r="Z11" s="159" t="s">
        <v>2</v>
      </c>
      <c r="AA11" s="160"/>
      <c r="AB11" s="160"/>
      <c r="AC11" s="160"/>
      <c r="AD11" s="160"/>
      <c r="AE11" s="161"/>
      <c r="AF11" s="159" t="s">
        <v>147</v>
      </c>
      <c r="AG11" s="160"/>
      <c r="AH11" s="160"/>
      <c r="AI11" s="160"/>
      <c r="AJ11" s="160"/>
      <c r="AK11" s="161"/>
      <c r="AL11" s="159" t="s">
        <v>148</v>
      </c>
      <c r="AM11" s="160"/>
      <c r="AN11" s="160"/>
      <c r="AO11" s="160"/>
      <c r="AP11" s="160"/>
      <c r="AQ11" s="161"/>
      <c r="AR11" s="159" t="s">
        <v>149</v>
      </c>
      <c r="AS11" s="160"/>
      <c r="AT11" s="160"/>
      <c r="AU11" s="160"/>
      <c r="AV11" s="160"/>
      <c r="AW11" s="161"/>
      <c r="AX11" s="159" t="s">
        <v>150</v>
      </c>
      <c r="AY11" s="160"/>
      <c r="AZ11" s="160"/>
      <c r="BA11" s="160"/>
      <c r="BB11" s="160"/>
      <c r="BC11" s="161"/>
      <c r="BD11" s="159" t="s">
        <v>3</v>
      </c>
      <c r="BE11" s="160"/>
      <c r="BF11" s="160"/>
      <c r="BG11" s="160"/>
      <c r="BH11" s="160"/>
      <c r="BI11" s="161"/>
      <c r="BJ11" s="19" t="s">
        <v>151</v>
      </c>
      <c r="BK11" s="19" t="s">
        <v>133</v>
      </c>
      <c r="BL11" s="19" t="s">
        <v>152</v>
      </c>
      <c r="BM11" s="87"/>
      <c r="BN11" s="157" t="s">
        <v>1</v>
      </c>
      <c r="BO11" s="157"/>
      <c r="BP11" s="157"/>
      <c r="BQ11" s="157"/>
      <c r="BR11" s="157"/>
      <c r="BS11" s="157"/>
      <c r="BT11" s="158"/>
      <c r="BU11" s="159" t="s">
        <v>2</v>
      </c>
      <c r="BV11" s="160"/>
      <c r="BW11" s="160"/>
      <c r="BX11" s="160"/>
      <c r="BY11" s="160"/>
      <c r="BZ11" s="161"/>
      <c r="CA11" s="159" t="s">
        <v>147</v>
      </c>
      <c r="CB11" s="160"/>
      <c r="CC11" s="160"/>
      <c r="CD11" s="160"/>
      <c r="CE11" s="160"/>
      <c r="CF11" s="161"/>
      <c r="CG11" s="159" t="s">
        <v>148</v>
      </c>
      <c r="CH11" s="160"/>
      <c r="CI11" s="160"/>
      <c r="CJ11" s="160"/>
      <c r="CK11" s="160"/>
      <c r="CL11" s="161"/>
      <c r="CM11" s="159" t="s">
        <v>149</v>
      </c>
      <c r="CN11" s="160"/>
      <c r="CO11" s="160"/>
      <c r="CP11" s="160"/>
      <c r="CQ11" s="160"/>
      <c r="CR11" s="161"/>
      <c r="CS11" s="159" t="s">
        <v>150</v>
      </c>
      <c r="CT11" s="160"/>
      <c r="CU11" s="160"/>
      <c r="CV11" s="160"/>
      <c r="CW11" s="160"/>
      <c r="CX11" s="161"/>
      <c r="CY11" s="159" t="s">
        <v>3</v>
      </c>
      <c r="CZ11" s="160"/>
      <c r="DA11" s="160"/>
      <c r="DB11" s="160"/>
      <c r="DC11" s="160"/>
      <c r="DD11" s="161"/>
      <c r="DE11" s="19" t="s">
        <v>151</v>
      </c>
      <c r="DF11" s="19" t="s">
        <v>133</v>
      </c>
      <c r="DG11" s="19" t="s">
        <v>152</v>
      </c>
      <c r="DH11" s="87"/>
      <c r="DI11" s="157" t="s">
        <v>1</v>
      </c>
      <c r="DJ11" s="157"/>
      <c r="DK11" s="157"/>
      <c r="DL11" s="157"/>
      <c r="DM11" s="157"/>
      <c r="DN11" s="157"/>
      <c r="DO11" s="158"/>
      <c r="DP11" s="159" t="s">
        <v>2</v>
      </c>
      <c r="DQ11" s="160"/>
      <c r="DR11" s="160"/>
      <c r="DS11" s="160"/>
      <c r="DT11" s="160"/>
      <c r="DU11" s="161"/>
      <c r="DV11" s="159" t="s">
        <v>147</v>
      </c>
      <c r="DW11" s="160"/>
      <c r="DX11" s="160"/>
      <c r="DY11" s="160"/>
      <c r="DZ11" s="160"/>
      <c r="EA11" s="161"/>
      <c r="EB11" s="159" t="s">
        <v>148</v>
      </c>
      <c r="EC11" s="160"/>
      <c r="ED11" s="160"/>
      <c r="EE11" s="160"/>
      <c r="EF11" s="160"/>
      <c r="EG11" s="161"/>
      <c r="EH11" s="159" t="s">
        <v>149</v>
      </c>
      <c r="EI11" s="160"/>
      <c r="EJ11" s="160"/>
      <c r="EK11" s="160"/>
      <c r="EL11" s="160"/>
      <c r="EM11" s="161"/>
      <c r="EN11" s="159" t="s">
        <v>150</v>
      </c>
      <c r="EO11" s="160"/>
      <c r="EP11" s="160"/>
      <c r="EQ11" s="160"/>
      <c r="ER11" s="160"/>
      <c r="ES11" s="161"/>
      <c r="ET11" s="159" t="s">
        <v>3</v>
      </c>
      <c r="EU11" s="160"/>
      <c r="EV11" s="160"/>
      <c r="EW11" s="160"/>
      <c r="EX11" s="160"/>
      <c r="EY11" s="161"/>
      <c r="EZ11" s="19" t="s">
        <v>151</v>
      </c>
      <c r="FA11" s="19" t="s">
        <v>133</v>
      </c>
      <c r="FB11" s="19" t="s">
        <v>152</v>
      </c>
      <c r="FC11" s="87"/>
      <c r="FD11" s="157" t="s">
        <v>1</v>
      </c>
      <c r="FE11" s="157"/>
      <c r="FF11" s="157"/>
      <c r="FG11" s="157"/>
      <c r="FH11" s="157"/>
      <c r="FI11" s="157"/>
      <c r="FJ11" s="158"/>
      <c r="FK11" s="159" t="s">
        <v>2</v>
      </c>
      <c r="FL11" s="160"/>
      <c r="FM11" s="160"/>
      <c r="FN11" s="160"/>
      <c r="FO11" s="160"/>
      <c r="FP11" s="161"/>
      <c r="FQ11" s="159" t="s">
        <v>147</v>
      </c>
      <c r="FR11" s="160"/>
      <c r="FS11" s="160"/>
      <c r="FT11" s="160"/>
      <c r="FU11" s="160"/>
      <c r="FV11" s="161"/>
      <c r="FW11" s="159" t="s">
        <v>148</v>
      </c>
      <c r="FX11" s="160"/>
      <c r="FY11" s="160"/>
      <c r="FZ11" s="160"/>
      <c r="GA11" s="160"/>
      <c r="GB11" s="161"/>
      <c r="GC11" s="159" t="s">
        <v>149</v>
      </c>
      <c r="GD11" s="160"/>
      <c r="GE11" s="160"/>
      <c r="GF11" s="160"/>
      <c r="GG11" s="160"/>
      <c r="GH11" s="161"/>
      <c r="GI11" s="159" t="s">
        <v>150</v>
      </c>
      <c r="GJ11" s="160"/>
      <c r="GK11" s="160"/>
      <c r="GL11" s="160"/>
      <c r="GM11" s="160"/>
      <c r="GN11" s="161"/>
      <c r="GO11" s="159" t="s">
        <v>3</v>
      </c>
      <c r="GP11" s="160"/>
      <c r="GQ11" s="160"/>
      <c r="GR11" s="160"/>
      <c r="GS11" s="160"/>
      <c r="GT11" s="161"/>
      <c r="GU11" s="19" t="s">
        <v>151</v>
      </c>
      <c r="GV11" s="19" t="s">
        <v>133</v>
      </c>
      <c r="GW11" s="19" t="s">
        <v>152</v>
      </c>
      <c r="GX11" s="87"/>
      <c r="GY11" s="157" t="s">
        <v>1</v>
      </c>
      <c r="GZ11" s="157"/>
      <c r="HA11" s="157"/>
      <c r="HB11" s="157"/>
      <c r="HC11" s="157"/>
      <c r="HD11" s="157"/>
      <c r="HE11" s="158"/>
      <c r="HF11" s="159" t="s">
        <v>2</v>
      </c>
      <c r="HG11" s="160"/>
      <c r="HH11" s="160"/>
      <c r="HI11" s="160"/>
      <c r="HJ11" s="160"/>
      <c r="HK11" s="161"/>
      <c r="HL11" s="159" t="s">
        <v>147</v>
      </c>
      <c r="HM11" s="160"/>
      <c r="HN11" s="160"/>
      <c r="HO11" s="160"/>
      <c r="HP11" s="160"/>
      <c r="HQ11" s="161"/>
      <c r="HR11" s="159" t="s">
        <v>148</v>
      </c>
      <c r="HS11" s="160"/>
      <c r="HT11" s="160"/>
      <c r="HU11" s="160"/>
      <c r="HV11" s="160"/>
      <c r="HW11" s="161"/>
      <c r="HX11" s="159" t="s">
        <v>149</v>
      </c>
      <c r="HY11" s="160"/>
      <c r="HZ11" s="160"/>
      <c r="IA11" s="160"/>
      <c r="IB11" s="160"/>
      <c r="IC11" s="161"/>
      <c r="ID11" s="159" t="s">
        <v>150</v>
      </c>
      <c r="IE11" s="160"/>
      <c r="IF11" s="160"/>
      <c r="IG11" s="160"/>
      <c r="IH11" s="160"/>
      <c r="II11" s="161"/>
      <c r="IJ11" s="159" t="s">
        <v>3</v>
      </c>
      <c r="IK11" s="160"/>
      <c r="IL11" s="160"/>
      <c r="IM11" s="160"/>
      <c r="IN11" s="160"/>
      <c r="IO11" s="161"/>
      <c r="IP11" s="19" t="s">
        <v>151</v>
      </c>
      <c r="IQ11" s="19" t="s">
        <v>133</v>
      </c>
      <c r="IR11" s="19" t="s">
        <v>152</v>
      </c>
      <c r="IS11" s="87"/>
      <c r="IT11" s="157" t="s">
        <v>1</v>
      </c>
      <c r="IU11" s="157"/>
      <c r="IV11" s="157"/>
      <c r="IW11" s="157"/>
      <c r="IX11" s="157"/>
      <c r="IY11" s="157"/>
      <c r="IZ11" s="158"/>
      <c r="JA11" s="159" t="s">
        <v>2</v>
      </c>
      <c r="JB11" s="160"/>
      <c r="JC11" s="160"/>
      <c r="JD11" s="160"/>
      <c r="JE11" s="160"/>
      <c r="JF11" s="161"/>
      <c r="JG11" s="159" t="s">
        <v>147</v>
      </c>
      <c r="JH11" s="160"/>
      <c r="JI11" s="160"/>
      <c r="JJ11" s="160"/>
      <c r="JK11" s="160"/>
      <c r="JL11" s="161"/>
      <c r="JM11" s="159" t="s">
        <v>148</v>
      </c>
      <c r="JN11" s="160"/>
      <c r="JO11" s="160"/>
      <c r="JP11" s="160"/>
      <c r="JQ11" s="160"/>
      <c r="JR11" s="161"/>
      <c r="JS11" s="159" t="s">
        <v>149</v>
      </c>
      <c r="JT11" s="160"/>
      <c r="JU11" s="160"/>
      <c r="JV11" s="160"/>
      <c r="JW11" s="160"/>
      <c r="JX11" s="161"/>
      <c r="JY11" s="159" t="s">
        <v>150</v>
      </c>
      <c r="JZ11" s="160"/>
      <c r="KA11" s="160"/>
      <c r="KB11" s="160"/>
      <c r="KC11" s="160"/>
      <c r="KD11" s="161"/>
      <c r="KE11" s="159" t="s">
        <v>3</v>
      </c>
      <c r="KF11" s="160"/>
      <c r="KG11" s="160"/>
      <c r="KH11" s="160"/>
      <c r="KI11" s="160"/>
      <c r="KJ11" s="161"/>
      <c r="KK11" s="19" t="s">
        <v>151</v>
      </c>
      <c r="KL11" s="19" t="s">
        <v>133</v>
      </c>
      <c r="KM11" s="19" t="s">
        <v>152</v>
      </c>
      <c r="KN11" s="87"/>
      <c r="KO11" s="157" t="s">
        <v>1</v>
      </c>
      <c r="KP11" s="157"/>
      <c r="KQ11" s="157"/>
      <c r="KR11" s="157"/>
      <c r="KS11" s="157"/>
      <c r="KT11" s="157"/>
      <c r="KU11" s="158"/>
      <c r="KV11" s="159" t="s">
        <v>2</v>
      </c>
      <c r="KW11" s="160"/>
      <c r="KX11" s="160"/>
      <c r="KY11" s="160"/>
      <c r="KZ11" s="160"/>
      <c r="LA11" s="161"/>
      <c r="LB11" s="159" t="s">
        <v>147</v>
      </c>
      <c r="LC11" s="160"/>
      <c r="LD11" s="160"/>
      <c r="LE11" s="160"/>
      <c r="LF11" s="160"/>
      <c r="LG11" s="161"/>
      <c r="LH11" s="159" t="s">
        <v>148</v>
      </c>
      <c r="LI11" s="160"/>
      <c r="LJ11" s="160"/>
      <c r="LK11" s="160"/>
      <c r="LL11" s="160"/>
      <c r="LM11" s="161"/>
      <c r="LN11" s="159" t="s">
        <v>149</v>
      </c>
      <c r="LO11" s="160"/>
      <c r="LP11" s="160"/>
      <c r="LQ11" s="160"/>
      <c r="LR11" s="160"/>
      <c r="LS11" s="161"/>
      <c r="LT11" s="159" t="s">
        <v>150</v>
      </c>
      <c r="LU11" s="160"/>
      <c r="LV11" s="160"/>
      <c r="LW11" s="160"/>
      <c r="LX11" s="160"/>
      <c r="LY11" s="161"/>
      <c r="LZ11" s="159" t="s">
        <v>3</v>
      </c>
      <c r="MA11" s="160"/>
      <c r="MB11" s="160"/>
      <c r="MC11" s="160"/>
      <c r="MD11" s="160"/>
      <c r="ME11" s="161"/>
      <c r="MF11" s="19" t="s">
        <v>151</v>
      </c>
      <c r="MG11" s="19" t="s">
        <v>133</v>
      </c>
      <c r="MH11" s="19" t="s">
        <v>152</v>
      </c>
      <c r="MI11" s="87"/>
      <c r="MJ11" s="157" t="s">
        <v>1</v>
      </c>
      <c r="MK11" s="157"/>
      <c r="ML11" s="157"/>
      <c r="MM11" s="157"/>
      <c r="MN11" s="157"/>
      <c r="MO11" s="157"/>
      <c r="MP11" s="158"/>
      <c r="MQ11" s="159" t="s">
        <v>2</v>
      </c>
      <c r="MR11" s="160"/>
      <c r="MS11" s="160"/>
      <c r="MT11" s="160"/>
      <c r="MU11" s="160"/>
      <c r="MV11" s="161"/>
      <c r="MW11" s="159" t="s">
        <v>147</v>
      </c>
      <c r="MX11" s="160"/>
      <c r="MY11" s="160"/>
      <c r="MZ11" s="160"/>
      <c r="NA11" s="160"/>
      <c r="NB11" s="161"/>
      <c r="NC11" s="159" t="s">
        <v>148</v>
      </c>
      <c r="ND11" s="160"/>
      <c r="NE11" s="160"/>
      <c r="NF11" s="160"/>
      <c r="NG11" s="160"/>
      <c r="NH11" s="161"/>
      <c r="NI11" s="159" t="s">
        <v>149</v>
      </c>
      <c r="NJ11" s="160"/>
      <c r="NK11" s="160"/>
      <c r="NL11" s="160"/>
      <c r="NM11" s="160"/>
      <c r="NN11" s="161"/>
      <c r="NO11" s="159" t="s">
        <v>150</v>
      </c>
      <c r="NP11" s="160"/>
      <c r="NQ11" s="160"/>
      <c r="NR11" s="160"/>
      <c r="NS11" s="160"/>
      <c r="NT11" s="161"/>
      <c r="NU11" s="159" t="s">
        <v>3</v>
      </c>
      <c r="NV11" s="160"/>
      <c r="NW11" s="160"/>
      <c r="NX11" s="160"/>
      <c r="NY11" s="160"/>
      <c r="NZ11" s="161"/>
      <c r="OA11" s="19" t="s">
        <v>151</v>
      </c>
      <c r="OB11" s="19" t="s">
        <v>133</v>
      </c>
      <c r="OC11" s="19" t="s">
        <v>152</v>
      </c>
      <c r="OD11" s="87"/>
      <c r="OE11" s="157" t="s">
        <v>1</v>
      </c>
      <c r="OF11" s="157"/>
      <c r="OG11" s="157"/>
      <c r="OH11" s="157"/>
      <c r="OI11" s="157"/>
      <c r="OJ11" s="157"/>
      <c r="OK11" s="158"/>
      <c r="OL11" s="159" t="s">
        <v>2</v>
      </c>
      <c r="OM11" s="160"/>
      <c r="ON11" s="160"/>
      <c r="OO11" s="160"/>
      <c r="OP11" s="160"/>
      <c r="OQ11" s="161"/>
      <c r="OR11" s="159" t="s">
        <v>147</v>
      </c>
      <c r="OS11" s="160"/>
      <c r="OT11" s="160"/>
      <c r="OU11" s="160"/>
      <c r="OV11" s="160"/>
      <c r="OW11" s="161"/>
      <c r="OX11" s="159" t="s">
        <v>148</v>
      </c>
      <c r="OY11" s="160"/>
      <c r="OZ11" s="160"/>
      <c r="PA11" s="160"/>
      <c r="PB11" s="160"/>
      <c r="PC11" s="161"/>
      <c r="PD11" s="159" t="s">
        <v>149</v>
      </c>
      <c r="PE11" s="160"/>
      <c r="PF11" s="160"/>
      <c r="PG11" s="160"/>
      <c r="PH11" s="160"/>
      <c r="PI11" s="161"/>
      <c r="PJ11" s="159" t="s">
        <v>150</v>
      </c>
      <c r="PK11" s="160"/>
      <c r="PL11" s="160"/>
      <c r="PM11" s="160"/>
      <c r="PN11" s="160"/>
      <c r="PO11" s="161"/>
      <c r="PP11" s="159" t="s">
        <v>3</v>
      </c>
      <c r="PQ11" s="160"/>
      <c r="PR11" s="160"/>
      <c r="PS11" s="160"/>
      <c r="PT11" s="160"/>
      <c r="PU11" s="161"/>
      <c r="PV11" s="19" t="s">
        <v>151</v>
      </c>
      <c r="PW11" s="19" t="s">
        <v>133</v>
      </c>
      <c r="PX11" s="19" t="s">
        <v>152</v>
      </c>
      <c r="PY11" s="87"/>
      <c r="PZ11" s="157" t="s">
        <v>1</v>
      </c>
      <c r="QA11" s="157"/>
      <c r="QB11" s="157"/>
      <c r="QC11" s="157"/>
      <c r="QD11" s="157"/>
      <c r="QE11" s="157"/>
      <c r="QF11" s="158"/>
      <c r="QG11" s="159" t="s">
        <v>2</v>
      </c>
      <c r="QH11" s="160"/>
      <c r="QI11" s="160"/>
      <c r="QJ11" s="160"/>
      <c r="QK11" s="160"/>
      <c r="QL11" s="161"/>
      <c r="QM11" s="159" t="s">
        <v>147</v>
      </c>
      <c r="QN11" s="160"/>
      <c r="QO11" s="160"/>
      <c r="QP11" s="160"/>
      <c r="QQ11" s="160"/>
      <c r="QR11" s="161"/>
      <c r="QS11" s="159" t="s">
        <v>148</v>
      </c>
      <c r="QT11" s="160"/>
      <c r="QU11" s="160"/>
      <c r="QV11" s="160"/>
      <c r="QW11" s="160"/>
      <c r="QX11" s="161"/>
      <c r="QY11" s="159" t="s">
        <v>149</v>
      </c>
      <c r="QZ11" s="160"/>
      <c r="RA11" s="160"/>
      <c r="RB11" s="160"/>
      <c r="RC11" s="160"/>
      <c r="RD11" s="161"/>
      <c r="RE11" s="159" t="s">
        <v>150</v>
      </c>
      <c r="RF11" s="160"/>
      <c r="RG11" s="160"/>
      <c r="RH11" s="160"/>
      <c r="RI11" s="160"/>
      <c r="RJ11" s="161"/>
      <c r="RK11" s="159" t="s">
        <v>3</v>
      </c>
      <c r="RL11" s="160"/>
      <c r="RM11" s="160"/>
      <c r="RN11" s="160"/>
      <c r="RO11" s="160"/>
      <c r="RP11" s="161"/>
      <c r="RQ11" s="19" t="s">
        <v>151</v>
      </c>
      <c r="RR11" s="19" t="s">
        <v>133</v>
      </c>
      <c r="RS11" s="19" t="s">
        <v>152</v>
      </c>
      <c r="RT11" s="87"/>
      <c r="RU11" s="157" t="s">
        <v>1</v>
      </c>
      <c r="RV11" s="157"/>
      <c r="RW11" s="157"/>
      <c r="RX11" s="157"/>
      <c r="RY11" s="157"/>
      <c r="RZ11" s="157"/>
      <c r="SA11" s="158"/>
      <c r="SB11" s="159" t="s">
        <v>2</v>
      </c>
      <c r="SC11" s="160"/>
      <c r="SD11" s="160"/>
      <c r="SE11" s="160"/>
      <c r="SF11" s="160"/>
      <c r="SG11" s="161"/>
      <c r="SH11" s="159" t="s">
        <v>147</v>
      </c>
      <c r="SI11" s="160"/>
      <c r="SJ11" s="160"/>
      <c r="SK11" s="160"/>
      <c r="SL11" s="160"/>
      <c r="SM11" s="161"/>
      <c r="SN11" s="159" t="s">
        <v>148</v>
      </c>
      <c r="SO11" s="160"/>
      <c r="SP11" s="160"/>
      <c r="SQ11" s="160"/>
      <c r="SR11" s="160"/>
      <c r="SS11" s="161"/>
      <c r="ST11" s="159" t="s">
        <v>149</v>
      </c>
      <c r="SU11" s="160"/>
      <c r="SV11" s="160"/>
      <c r="SW11" s="160"/>
      <c r="SX11" s="160"/>
      <c r="SY11" s="161"/>
      <c r="SZ11" s="159" t="s">
        <v>150</v>
      </c>
      <c r="TA11" s="160"/>
      <c r="TB11" s="160"/>
      <c r="TC11" s="160"/>
      <c r="TD11" s="160"/>
      <c r="TE11" s="161"/>
      <c r="TF11" s="159" t="s">
        <v>3</v>
      </c>
      <c r="TG11" s="160"/>
      <c r="TH11" s="160"/>
      <c r="TI11" s="160"/>
      <c r="TJ11" s="160"/>
      <c r="TK11" s="161"/>
      <c r="TL11" s="19" t="s">
        <v>151</v>
      </c>
      <c r="TM11" s="19" t="s">
        <v>133</v>
      </c>
      <c r="TN11" s="19" t="s">
        <v>152</v>
      </c>
      <c r="TO11" s="163" t="s">
        <v>91</v>
      </c>
      <c r="TP11" s="164"/>
      <c r="TQ11" s="165"/>
      <c r="TR11" s="151" t="s">
        <v>98</v>
      </c>
      <c r="TS11" s="152"/>
      <c r="TT11" s="152"/>
      <c r="TU11" s="153"/>
      <c r="TV11" s="24" t="s">
        <v>87</v>
      </c>
    </row>
    <row r="12" spans="1:542" ht="15.75" customHeight="1">
      <c r="B12" s="60"/>
      <c r="C12" s="52" t="s">
        <v>63</v>
      </c>
      <c r="D12" s="53" t="s">
        <v>97</v>
      </c>
      <c r="E12" s="53" t="s">
        <v>64</v>
      </c>
      <c r="F12" s="61" t="s">
        <v>65</v>
      </c>
      <c r="G12" s="91" t="s">
        <v>66</v>
      </c>
      <c r="H12" s="53" t="s">
        <v>61</v>
      </c>
      <c r="I12" s="53" t="s">
        <v>83</v>
      </c>
      <c r="J12" s="53" t="s">
        <v>84</v>
      </c>
      <c r="K12" s="53" t="s">
        <v>85</v>
      </c>
      <c r="L12" s="10" t="s">
        <v>67</v>
      </c>
      <c r="M12" s="10" t="s">
        <v>53</v>
      </c>
      <c r="N12" s="10" t="s">
        <v>68</v>
      </c>
      <c r="O12" s="10" t="s">
        <v>72</v>
      </c>
      <c r="P12" s="53" t="s">
        <v>73</v>
      </c>
      <c r="Q12" s="53" t="s">
        <v>74</v>
      </c>
      <c r="R12" s="53" t="s">
        <v>77</v>
      </c>
      <c r="S12" s="53" t="s">
        <v>1</v>
      </c>
      <c r="T12" s="53" t="s">
        <v>75</v>
      </c>
      <c r="U12" s="53" t="s">
        <v>143</v>
      </c>
      <c r="V12" s="53" t="s">
        <v>144</v>
      </c>
      <c r="W12" s="53" t="s">
        <v>145</v>
      </c>
      <c r="X12" s="53" t="s">
        <v>146</v>
      </c>
      <c r="Y12" s="53" t="s">
        <v>76</v>
      </c>
      <c r="Z12" s="92" t="s">
        <v>4</v>
      </c>
      <c r="AA12" s="93" t="s">
        <v>5</v>
      </c>
      <c r="AB12" s="92" t="s">
        <v>6</v>
      </c>
      <c r="AC12" s="93" t="s">
        <v>5</v>
      </c>
      <c r="AD12" s="92" t="s">
        <v>7</v>
      </c>
      <c r="AE12" s="93" t="s">
        <v>5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2" t="s">
        <v>4</v>
      </c>
      <c r="BE12" s="93" t="s">
        <v>5</v>
      </c>
      <c r="BF12" s="92" t="s">
        <v>6</v>
      </c>
      <c r="BG12" s="93" t="s">
        <v>5</v>
      </c>
      <c r="BH12" s="92" t="s">
        <v>7</v>
      </c>
      <c r="BI12" s="93" t="s">
        <v>5</v>
      </c>
      <c r="BJ12" s="93"/>
      <c r="BK12" s="93"/>
      <c r="BL12" s="93"/>
      <c r="BM12" s="53" t="s">
        <v>77</v>
      </c>
      <c r="BN12" s="53" t="s">
        <v>1</v>
      </c>
      <c r="BO12" s="53" t="s">
        <v>75</v>
      </c>
      <c r="BP12" s="53" t="s">
        <v>143</v>
      </c>
      <c r="BQ12" s="53" t="s">
        <v>144</v>
      </c>
      <c r="BR12" s="53" t="s">
        <v>145</v>
      </c>
      <c r="BS12" s="53" t="s">
        <v>146</v>
      </c>
      <c r="BT12" s="53" t="s">
        <v>76</v>
      </c>
      <c r="BU12" s="92" t="s">
        <v>4</v>
      </c>
      <c r="BV12" s="93" t="s">
        <v>5</v>
      </c>
      <c r="BW12" s="92" t="s">
        <v>6</v>
      </c>
      <c r="BX12" s="93" t="s">
        <v>5</v>
      </c>
      <c r="BY12" s="92" t="s">
        <v>7</v>
      </c>
      <c r="BZ12" s="93" t="s">
        <v>5</v>
      </c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2" t="s">
        <v>4</v>
      </c>
      <c r="CZ12" s="93" t="s">
        <v>5</v>
      </c>
      <c r="DA12" s="92" t="s">
        <v>6</v>
      </c>
      <c r="DB12" s="93" t="s">
        <v>5</v>
      </c>
      <c r="DC12" s="92" t="s">
        <v>7</v>
      </c>
      <c r="DD12" s="93" t="s">
        <v>5</v>
      </c>
      <c r="DE12" s="93"/>
      <c r="DF12" s="93"/>
      <c r="DG12" s="93"/>
      <c r="DH12" s="53" t="s">
        <v>77</v>
      </c>
      <c r="DI12" s="53" t="s">
        <v>1</v>
      </c>
      <c r="DJ12" s="53" t="s">
        <v>75</v>
      </c>
      <c r="DK12" s="53" t="s">
        <v>143</v>
      </c>
      <c r="DL12" s="53" t="s">
        <v>144</v>
      </c>
      <c r="DM12" s="53" t="s">
        <v>145</v>
      </c>
      <c r="DN12" s="53" t="s">
        <v>146</v>
      </c>
      <c r="DO12" s="53" t="s">
        <v>76</v>
      </c>
      <c r="DP12" s="92" t="s">
        <v>4</v>
      </c>
      <c r="DQ12" s="93" t="s">
        <v>5</v>
      </c>
      <c r="DR12" s="92" t="s">
        <v>6</v>
      </c>
      <c r="DS12" s="93" t="s">
        <v>5</v>
      </c>
      <c r="DT12" s="92" t="s">
        <v>7</v>
      </c>
      <c r="DU12" s="93" t="s">
        <v>5</v>
      </c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2" t="s">
        <v>4</v>
      </c>
      <c r="EU12" s="93" t="s">
        <v>5</v>
      </c>
      <c r="EV12" s="92" t="s">
        <v>6</v>
      </c>
      <c r="EW12" s="93" t="s">
        <v>5</v>
      </c>
      <c r="EX12" s="92" t="s">
        <v>7</v>
      </c>
      <c r="EY12" s="93" t="s">
        <v>5</v>
      </c>
      <c r="EZ12" s="93"/>
      <c r="FA12" s="93"/>
      <c r="FB12" s="93"/>
      <c r="FC12" s="53" t="s">
        <v>77</v>
      </c>
      <c r="FD12" s="53" t="s">
        <v>1</v>
      </c>
      <c r="FE12" s="53" t="s">
        <v>75</v>
      </c>
      <c r="FF12" s="53" t="s">
        <v>143</v>
      </c>
      <c r="FG12" s="53" t="s">
        <v>144</v>
      </c>
      <c r="FH12" s="53" t="s">
        <v>145</v>
      </c>
      <c r="FI12" s="53" t="s">
        <v>146</v>
      </c>
      <c r="FJ12" s="53" t="s">
        <v>76</v>
      </c>
      <c r="FK12" s="92" t="s">
        <v>4</v>
      </c>
      <c r="FL12" s="93" t="s">
        <v>5</v>
      </c>
      <c r="FM12" s="92" t="s">
        <v>6</v>
      </c>
      <c r="FN12" s="93" t="s">
        <v>5</v>
      </c>
      <c r="FO12" s="92" t="s">
        <v>7</v>
      </c>
      <c r="FP12" s="93" t="s">
        <v>5</v>
      </c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2" t="s">
        <v>4</v>
      </c>
      <c r="GP12" s="93" t="s">
        <v>5</v>
      </c>
      <c r="GQ12" s="92" t="s">
        <v>6</v>
      </c>
      <c r="GR12" s="93" t="s">
        <v>5</v>
      </c>
      <c r="GS12" s="92" t="s">
        <v>7</v>
      </c>
      <c r="GT12" s="93" t="s">
        <v>5</v>
      </c>
      <c r="GU12" s="93"/>
      <c r="GV12" s="93"/>
      <c r="GW12" s="93"/>
      <c r="GX12" s="53" t="s">
        <v>77</v>
      </c>
      <c r="GY12" s="53" t="s">
        <v>1</v>
      </c>
      <c r="GZ12" s="53" t="s">
        <v>75</v>
      </c>
      <c r="HA12" s="53" t="s">
        <v>143</v>
      </c>
      <c r="HB12" s="53" t="s">
        <v>144</v>
      </c>
      <c r="HC12" s="53" t="s">
        <v>145</v>
      </c>
      <c r="HD12" s="53" t="s">
        <v>146</v>
      </c>
      <c r="HE12" s="53" t="s">
        <v>76</v>
      </c>
      <c r="HF12" s="92" t="s">
        <v>4</v>
      </c>
      <c r="HG12" s="93" t="s">
        <v>5</v>
      </c>
      <c r="HH12" s="92" t="s">
        <v>6</v>
      </c>
      <c r="HI12" s="93" t="s">
        <v>5</v>
      </c>
      <c r="HJ12" s="92" t="s">
        <v>7</v>
      </c>
      <c r="HK12" s="93" t="s">
        <v>5</v>
      </c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2" t="s">
        <v>4</v>
      </c>
      <c r="IK12" s="93" t="s">
        <v>5</v>
      </c>
      <c r="IL12" s="92" t="s">
        <v>6</v>
      </c>
      <c r="IM12" s="93" t="s">
        <v>5</v>
      </c>
      <c r="IN12" s="92" t="s">
        <v>7</v>
      </c>
      <c r="IO12" s="93" t="s">
        <v>5</v>
      </c>
      <c r="IP12" s="93"/>
      <c r="IQ12" s="93"/>
      <c r="IR12" s="93"/>
      <c r="IS12" s="53" t="s">
        <v>77</v>
      </c>
      <c r="IT12" s="53" t="s">
        <v>1</v>
      </c>
      <c r="IU12" s="53" t="s">
        <v>75</v>
      </c>
      <c r="IV12" s="53" t="s">
        <v>143</v>
      </c>
      <c r="IW12" s="53" t="s">
        <v>144</v>
      </c>
      <c r="IX12" s="53" t="s">
        <v>145</v>
      </c>
      <c r="IY12" s="53" t="s">
        <v>146</v>
      </c>
      <c r="IZ12" s="53" t="s">
        <v>76</v>
      </c>
      <c r="JA12" s="92" t="s">
        <v>4</v>
      </c>
      <c r="JB12" s="93" t="s">
        <v>5</v>
      </c>
      <c r="JC12" s="92" t="s">
        <v>6</v>
      </c>
      <c r="JD12" s="93" t="s">
        <v>5</v>
      </c>
      <c r="JE12" s="92" t="s">
        <v>7</v>
      </c>
      <c r="JF12" s="93" t="s">
        <v>5</v>
      </c>
      <c r="JG12" s="93"/>
      <c r="JH12" s="93"/>
      <c r="JI12" s="93"/>
      <c r="JJ12" s="93"/>
      <c r="JK12" s="93"/>
      <c r="JL12" s="93"/>
      <c r="JM12" s="93"/>
      <c r="JN12" s="93"/>
      <c r="JO12" s="93"/>
      <c r="JP12" s="93"/>
      <c r="JQ12" s="93"/>
      <c r="JR12" s="93"/>
      <c r="JS12" s="93"/>
      <c r="JT12" s="93"/>
      <c r="JU12" s="93"/>
      <c r="JV12" s="93"/>
      <c r="JW12" s="93"/>
      <c r="JX12" s="93"/>
      <c r="JY12" s="93"/>
      <c r="JZ12" s="93"/>
      <c r="KA12" s="93"/>
      <c r="KB12" s="93"/>
      <c r="KC12" s="93"/>
      <c r="KD12" s="93"/>
      <c r="KE12" s="92" t="s">
        <v>4</v>
      </c>
      <c r="KF12" s="93" t="s">
        <v>5</v>
      </c>
      <c r="KG12" s="92" t="s">
        <v>6</v>
      </c>
      <c r="KH12" s="93" t="s">
        <v>5</v>
      </c>
      <c r="KI12" s="92" t="s">
        <v>7</v>
      </c>
      <c r="KJ12" s="93" t="s">
        <v>5</v>
      </c>
      <c r="KK12" s="93"/>
      <c r="KL12" s="93"/>
      <c r="KM12" s="93"/>
      <c r="KN12" s="53" t="s">
        <v>77</v>
      </c>
      <c r="KO12" s="53" t="s">
        <v>1</v>
      </c>
      <c r="KP12" s="53" t="s">
        <v>75</v>
      </c>
      <c r="KQ12" s="53" t="s">
        <v>143</v>
      </c>
      <c r="KR12" s="53" t="s">
        <v>144</v>
      </c>
      <c r="KS12" s="53" t="s">
        <v>145</v>
      </c>
      <c r="KT12" s="53" t="s">
        <v>146</v>
      </c>
      <c r="KU12" s="53" t="s">
        <v>76</v>
      </c>
      <c r="KV12" s="92" t="s">
        <v>4</v>
      </c>
      <c r="KW12" s="93" t="s">
        <v>5</v>
      </c>
      <c r="KX12" s="92" t="s">
        <v>6</v>
      </c>
      <c r="KY12" s="93" t="s">
        <v>5</v>
      </c>
      <c r="KZ12" s="92" t="s">
        <v>7</v>
      </c>
      <c r="LA12" s="93" t="s">
        <v>5</v>
      </c>
      <c r="LB12" s="93"/>
      <c r="LC12" s="93"/>
      <c r="LD12" s="93"/>
      <c r="LE12" s="93"/>
      <c r="LF12" s="93"/>
      <c r="LG12" s="93"/>
      <c r="LH12" s="93"/>
      <c r="LI12" s="93"/>
      <c r="LJ12" s="93"/>
      <c r="LK12" s="93"/>
      <c r="LL12" s="93"/>
      <c r="LM12" s="93"/>
      <c r="LN12" s="93"/>
      <c r="LO12" s="93"/>
      <c r="LP12" s="93"/>
      <c r="LQ12" s="93"/>
      <c r="LR12" s="93"/>
      <c r="LS12" s="93"/>
      <c r="LT12" s="93"/>
      <c r="LU12" s="93"/>
      <c r="LV12" s="93"/>
      <c r="LW12" s="93"/>
      <c r="LX12" s="93"/>
      <c r="LY12" s="93"/>
      <c r="LZ12" s="92" t="s">
        <v>4</v>
      </c>
      <c r="MA12" s="93" t="s">
        <v>5</v>
      </c>
      <c r="MB12" s="92" t="s">
        <v>6</v>
      </c>
      <c r="MC12" s="93" t="s">
        <v>5</v>
      </c>
      <c r="MD12" s="92" t="s">
        <v>7</v>
      </c>
      <c r="ME12" s="93" t="s">
        <v>5</v>
      </c>
      <c r="MF12" s="93"/>
      <c r="MG12" s="93"/>
      <c r="MH12" s="93"/>
      <c r="MI12" s="53" t="s">
        <v>77</v>
      </c>
      <c r="MJ12" s="53" t="s">
        <v>1</v>
      </c>
      <c r="MK12" s="53" t="s">
        <v>75</v>
      </c>
      <c r="ML12" s="53" t="s">
        <v>143</v>
      </c>
      <c r="MM12" s="53" t="s">
        <v>144</v>
      </c>
      <c r="MN12" s="53" t="s">
        <v>145</v>
      </c>
      <c r="MO12" s="53" t="s">
        <v>146</v>
      </c>
      <c r="MP12" s="53" t="s">
        <v>76</v>
      </c>
      <c r="MQ12" s="92" t="s">
        <v>4</v>
      </c>
      <c r="MR12" s="93" t="s">
        <v>5</v>
      </c>
      <c r="MS12" s="92" t="s">
        <v>6</v>
      </c>
      <c r="MT12" s="93" t="s">
        <v>5</v>
      </c>
      <c r="MU12" s="92" t="s">
        <v>7</v>
      </c>
      <c r="MV12" s="93" t="s">
        <v>5</v>
      </c>
      <c r="MW12" s="93"/>
      <c r="MX12" s="93"/>
      <c r="MY12" s="93"/>
      <c r="MZ12" s="93"/>
      <c r="NA12" s="93"/>
      <c r="NB12" s="93"/>
      <c r="NC12" s="93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  <c r="NS12" s="93"/>
      <c r="NT12" s="93"/>
      <c r="NU12" s="92" t="s">
        <v>4</v>
      </c>
      <c r="NV12" s="93" t="s">
        <v>5</v>
      </c>
      <c r="NW12" s="92" t="s">
        <v>6</v>
      </c>
      <c r="NX12" s="93" t="s">
        <v>5</v>
      </c>
      <c r="NY12" s="92" t="s">
        <v>7</v>
      </c>
      <c r="NZ12" s="93" t="s">
        <v>5</v>
      </c>
      <c r="OA12" s="93"/>
      <c r="OB12" s="93"/>
      <c r="OC12" s="93"/>
      <c r="OD12" s="53" t="s">
        <v>77</v>
      </c>
      <c r="OE12" s="53" t="s">
        <v>1</v>
      </c>
      <c r="OF12" s="53" t="s">
        <v>75</v>
      </c>
      <c r="OG12" s="53" t="s">
        <v>143</v>
      </c>
      <c r="OH12" s="53" t="s">
        <v>144</v>
      </c>
      <c r="OI12" s="53" t="s">
        <v>145</v>
      </c>
      <c r="OJ12" s="53" t="s">
        <v>146</v>
      </c>
      <c r="OK12" s="53" t="s">
        <v>76</v>
      </c>
      <c r="OL12" s="92" t="s">
        <v>4</v>
      </c>
      <c r="OM12" s="93" t="s">
        <v>5</v>
      </c>
      <c r="ON12" s="92" t="s">
        <v>6</v>
      </c>
      <c r="OO12" s="93" t="s">
        <v>5</v>
      </c>
      <c r="OP12" s="92" t="s">
        <v>7</v>
      </c>
      <c r="OQ12" s="93" t="s">
        <v>5</v>
      </c>
      <c r="OR12" s="93"/>
      <c r="OS12" s="93"/>
      <c r="OT12" s="93"/>
      <c r="OU12" s="93"/>
      <c r="OV12" s="93"/>
      <c r="OW12" s="93"/>
      <c r="OX12" s="93"/>
      <c r="OY12" s="93"/>
      <c r="OZ12" s="93"/>
      <c r="PA12" s="93"/>
      <c r="PB12" s="93"/>
      <c r="PC12" s="93"/>
      <c r="PD12" s="93"/>
      <c r="PE12" s="93"/>
      <c r="PF12" s="93"/>
      <c r="PG12" s="93"/>
      <c r="PH12" s="93"/>
      <c r="PI12" s="93"/>
      <c r="PJ12" s="93"/>
      <c r="PK12" s="93"/>
      <c r="PL12" s="93"/>
      <c r="PM12" s="93"/>
      <c r="PN12" s="93"/>
      <c r="PO12" s="93"/>
      <c r="PP12" s="92" t="s">
        <v>4</v>
      </c>
      <c r="PQ12" s="93" t="s">
        <v>5</v>
      </c>
      <c r="PR12" s="92" t="s">
        <v>6</v>
      </c>
      <c r="PS12" s="93" t="s">
        <v>5</v>
      </c>
      <c r="PT12" s="92" t="s">
        <v>7</v>
      </c>
      <c r="PU12" s="93" t="s">
        <v>5</v>
      </c>
      <c r="PV12" s="93"/>
      <c r="PW12" s="93"/>
      <c r="PX12" s="93"/>
      <c r="PY12" s="53" t="s">
        <v>77</v>
      </c>
      <c r="PZ12" s="53" t="s">
        <v>1</v>
      </c>
      <c r="QA12" s="53" t="s">
        <v>75</v>
      </c>
      <c r="QB12" s="53" t="s">
        <v>143</v>
      </c>
      <c r="QC12" s="53" t="s">
        <v>144</v>
      </c>
      <c r="QD12" s="53" t="s">
        <v>145</v>
      </c>
      <c r="QE12" s="53" t="s">
        <v>146</v>
      </c>
      <c r="QF12" s="53" t="s">
        <v>76</v>
      </c>
      <c r="QG12" s="92" t="s">
        <v>4</v>
      </c>
      <c r="QH12" s="93" t="s">
        <v>5</v>
      </c>
      <c r="QI12" s="92" t="s">
        <v>6</v>
      </c>
      <c r="QJ12" s="93" t="s">
        <v>5</v>
      </c>
      <c r="QK12" s="92" t="s">
        <v>7</v>
      </c>
      <c r="QL12" s="93" t="s">
        <v>5</v>
      </c>
      <c r="QM12" s="93"/>
      <c r="QN12" s="93"/>
      <c r="QO12" s="93"/>
      <c r="QP12" s="93"/>
      <c r="QQ12" s="93"/>
      <c r="QR12" s="93"/>
      <c r="QS12" s="93"/>
      <c r="QT12" s="93"/>
      <c r="QU12" s="93"/>
      <c r="QV12" s="93"/>
      <c r="QW12" s="93"/>
      <c r="QX12" s="93"/>
      <c r="QY12" s="93"/>
      <c r="QZ12" s="93"/>
      <c r="RA12" s="93"/>
      <c r="RB12" s="93"/>
      <c r="RC12" s="93"/>
      <c r="RD12" s="93"/>
      <c r="RE12" s="93"/>
      <c r="RF12" s="93"/>
      <c r="RG12" s="93"/>
      <c r="RH12" s="93"/>
      <c r="RI12" s="93"/>
      <c r="RJ12" s="93"/>
      <c r="RK12" s="92" t="s">
        <v>4</v>
      </c>
      <c r="RL12" s="93" t="s">
        <v>5</v>
      </c>
      <c r="RM12" s="92" t="s">
        <v>6</v>
      </c>
      <c r="RN12" s="93" t="s">
        <v>5</v>
      </c>
      <c r="RO12" s="92" t="s">
        <v>7</v>
      </c>
      <c r="RP12" s="93" t="s">
        <v>5</v>
      </c>
      <c r="RQ12" s="93"/>
      <c r="RR12" s="93"/>
      <c r="RS12" s="93"/>
      <c r="RT12" s="53" t="s">
        <v>77</v>
      </c>
      <c r="RU12" s="53" t="s">
        <v>1</v>
      </c>
      <c r="RV12" s="53" t="s">
        <v>75</v>
      </c>
      <c r="RW12" s="53" t="s">
        <v>143</v>
      </c>
      <c r="RX12" s="53" t="s">
        <v>144</v>
      </c>
      <c r="RY12" s="53" t="s">
        <v>145</v>
      </c>
      <c r="RZ12" s="53" t="s">
        <v>146</v>
      </c>
      <c r="SA12" s="53" t="s">
        <v>76</v>
      </c>
      <c r="SB12" s="92" t="s">
        <v>4</v>
      </c>
      <c r="SC12" s="93" t="s">
        <v>5</v>
      </c>
      <c r="SD12" s="92" t="s">
        <v>6</v>
      </c>
      <c r="SE12" s="93" t="s">
        <v>5</v>
      </c>
      <c r="SF12" s="92" t="s">
        <v>7</v>
      </c>
      <c r="SG12" s="93" t="s">
        <v>5</v>
      </c>
      <c r="SH12" s="93"/>
      <c r="SI12" s="93"/>
      <c r="SJ12" s="93"/>
      <c r="SK12" s="93"/>
      <c r="SL12" s="93"/>
      <c r="SM12" s="93"/>
      <c r="SN12" s="93"/>
      <c r="SO12" s="93"/>
      <c r="SP12" s="93"/>
      <c r="SQ12" s="93"/>
      <c r="SR12" s="93"/>
      <c r="SS12" s="93"/>
      <c r="ST12" s="93"/>
      <c r="SU12" s="93"/>
      <c r="SV12" s="93"/>
      <c r="SW12" s="93"/>
      <c r="SX12" s="93"/>
      <c r="SY12" s="93"/>
      <c r="SZ12" s="93"/>
      <c r="TA12" s="93"/>
      <c r="TB12" s="93"/>
      <c r="TC12" s="93"/>
      <c r="TD12" s="93"/>
      <c r="TE12" s="93"/>
      <c r="TF12" s="92" t="s">
        <v>4</v>
      </c>
      <c r="TG12" s="93" t="s">
        <v>5</v>
      </c>
      <c r="TH12" s="92" t="s">
        <v>6</v>
      </c>
      <c r="TI12" s="93" t="s">
        <v>5</v>
      </c>
      <c r="TJ12" s="92" t="s">
        <v>7</v>
      </c>
      <c r="TK12" s="93" t="s">
        <v>5</v>
      </c>
      <c r="TL12" s="93"/>
      <c r="TM12" s="93"/>
      <c r="TN12" s="93"/>
      <c r="TO12" s="18" t="s">
        <v>80</v>
      </c>
      <c r="TP12" s="10" t="s">
        <v>81</v>
      </c>
      <c r="TQ12" s="11" t="s">
        <v>82</v>
      </c>
      <c r="TR12" s="18" t="s">
        <v>86</v>
      </c>
      <c r="TS12" s="115" t="s">
        <v>166</v>
      </c>
      <c r="TT12" s="35" t="s">
        <v>167</v>
      </c>
      <c r="TU12" s="60" t="s">
        <v>164</v>
      </c>
      <c r="TV12" s="24" t="s">
        <v>88</v>
      </c>
    </row>
    <row r="13" spans="1:542" ht="15.75" customHeight="1">
      <c r="B13" s="58"/>
      <c r="C13" s="85" t="s">
        <v>6</v>
      </c>
      <c r="D13" s="86" t="s">
        <v>9</v>
      </c>
      <c r="E13" s="46"/>
      <c r="F13" s="54"/>
      <c r="G13" s="50"/>
      <c r="H13" s="27"/>
      <c r="I13" s="27"/>
      <c r="J13" s="27"/>
      <c r="K13" s="27"/>
      <c r="L13" s="9"/>
      <c r="M13" s="9"/>
      <c r="N13" s="9"/>
      <c r="O13" s="9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29"/>
      <c r="AB13" s="28"/>
      <c r="AC13" s="29"/>
      <c r="AD13" s="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8"/>
      <c r="BE13" s="29"/>
      <c r="BF13" s="28"/>
      <c r="BG13" s="29"/>
      <c r="BH13" s="28"/>
      <c r="BI13" s="29"/>
      <c r="BJ13" s="29"/>
      <c r="BK13" s="29"/>
      <c r="BL13" s="29"/>
      <c r="BM13" s="27"/>
      <c r="BN13" s="27"/>
      <c r="BO13" s="27"/>
      <c r="BP13" s="27"/>
      <c r="BQ13" s="27"/>
      <c r="BR13" s="27"/>
      <c r="BS13" s="27"/>
      <c r="BT13" s="27"/>
      <c r="BU13" s="28"/>
      <c r="BV13" s="29"/>
      <c r="BW13" s="28"/>
      <c r="BX13" s="29"/>
      <c r="BY13" s="28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8"/>
      <c r="CZ13" s="29"/>
      <c r="DA13" s="28"/>
      <c r="DB13" s="29"/>
      <c r="DC13" s="28"/>
      <c r="DD13" s="29"/>
      <c r="DE13" s="29"/>
      <c r="DF13" s="29"/>
      <c r="DG13" s="29"/>
      <c r="DH13" s="27"/>
      <c r="DI13" s="27"/>
      <c r="DJ13" s="27"/>
      <c r="DK13" s="27"/>
      <c r="DL13" s="27"/>
      <c r="DM13" s="27"/>
      <c r="DN13" s="27"/>
      <c r="DO13" s="27"/>
      <c r="DP13" s="28"/>
      <c r="DQ13" s="29"/>
      <c r="DR13" s="28"/>
      <c r="DS13" s="29"/>
      <c r="DT13" s="28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8"/>
      <c r="EU13" s="29"/>
      <c r="EV13" s="28"/>
      <c r="EW13" s="29"/>
      <c r="EX13" s="28"/>
      <c r="EY13" s="29"/>
      <c r="EZ13" s="29"/>
      <c r="FA13" s="29"/>
      <c r="FB13" s="29"/>
      <c r="FC13" s="27"/>
      <c r="FD13" s="27"/>
      <c r="FE13" s="27"/>
      <c r="FF13" s="27"/>
      <c r="FG13" s="27"/>
      <c r="FH13" s="27"/>
      <c r="FI13" s="27"/>
      <c r="FJ13" s="27"/>
      <c r="FK13" s="28"/>
      <c r="FL13" s="29"/>
      <c r="FM13" s="28"/>
      <c r="FN13" s="29"/>
      <c r="FO13" s="28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8"/>
      <c r="GP13" s="29"/>
      <c r="GQ13" s="28"/>
      <c r="GR13" s="29"/>
      <c r="GS13" s="28"/>
      <c r="GT13" s="29"/>
      <c r="GU13" s="29"/>
      <c r="GV13" s="29"/>
      <c r="GW13" s="29"/>
      <c r="GX13" s="27"/>
      <c r="GY13" s="27"/>
      <c r="GZ13" s="27"/>
      <c r="HA13" s="27"/>
      <c r="HB13" s="27"/>
      <c r="HC13" s="27"/>
      <c r="HD13" s="27"/>
      <c r="HE13" s="27"/>
      <c r="HF13" s="28"/>
      <c r="HG13" s="29"/>
      <c r="HH13" s="28"/>
      <c r="HI13" s="29"/>
      <c r="HJ13" s="28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8"/>
      <c r="IK13" s="29"/>
      <c r="IL13" s="28"/>
      <c r="IM13" s="29"/>
      <c r="IN13" s="28"/>
      <c r="IO13" s="29"/>
      <c r="IP13" s="29"/>
      <c r="IQ13" s="29"/>
      <c r="IR13" s="29"/>
      <c r="IS13" s="27"/>
      <c r="IT13" s="27"/>
      <c r="IU13" s="27"/>
      <c r="IV13" s="27"/>
      <c r="IW13" s="27"/>
      <c r="IX13" s="27"/>
      <c r="IY13" s="27"/>
      <c r="IZ13" s="27"/>
      <c r="JA13" s="28"/>
      <c r="JB13" s="29"/>
      <c r="JC13" s="28"/>
      <c r="JD13" s="29"/>
      <c r="JE13" s="28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8"/>
      <c r="KF13" s="29"/>
      <c r="KG13" s="28"/>
      <c r="KH13" s="29"/>
      <c r="KI13" s="28"/>
      <c r="KJ13" s="29"/>
      <c r="KK13" s="29"/>
      <c r="KL13" s="29"/>
      <c r="KM13" s="29"/>
      <c r="KN13" s="27"/>
      <c r="KO13" s="27"/>
      <c r="KP13" s="27"/>
      <c r="KQ13" s="27"/>
      <c r="KR13" s="27"/>
      <c r="KS13" s="27"/>
      <c r="KT13" s="27"/>
      <c r="KU13" s="27"/>
      <c r="KV13" s="28"/>
      <c r="KW13" s="29"/>
      <c r="KX13" s="28"/>
      <c r="KY13" s="29"/>
      <c r="KZ13" s="28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8"/>
      <c r="MA13" s="29"/>
      <c r="MB13" s="28"/>
      <c r="MC13" s="29"/>
      <c r="MD13" s="28"/>
      <c r="ME13" s="29"/>
      <c r="MF13" s="29"/>
      <c r="MG13" s="29"/>
      <c r="MH13" s="29"/>
      <c r="MI13" s="27"/>
      <c r="MJ13" s="27"/>
      <c r="MK13" s="27"/>
      <c r="ML13" s="27"/>
      <c r="MM13" s="27"/>
      <c r="MN13" s="27"/>
      <c r="MO13" s="27"/>
      <c r="MP13" s="27"/>
      <c r="MQ13" s="28"/>
      <c r="MR13" s="29"/>
      <c r="MS13" s="28"/>
      <c r="MT13" s="29"/>
      <c r="MU13" s="28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8"/>
      <c r="NV13" s="29"/>
      <c r="NW13" s="28"/>
      <c r="NX13" s="29"/>
      <c r="NY13" s="28"/>
      <c r="NZ13" s="29"/>
      <c r="OA13" s="29"/>
      <c r="OB13" s="29"/>
      <c r="OC13" s="29"/>
      <c r="OD13" s="27"/>
      <c r="OE13" s="27"/>
      <c r="OF13" s="27"/>
      <c r="OG13" s="27"/>
      <c r="OH13" s="27"/>
      <c r="OI13" s="27"/>
      <c r="OJ13" s="27"/>
      <c r="OK13" s="27"/>
      <c r="OL13" s="28"/>
      <c r="OM13" s="29"/>
      <c r="ON13" s="28"/>
      <c r="OO13" s="29"/>
      <c r="OP13" s="28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8"/>
      <c r="PQ13" s="29"/>
      <c r="PR13" s="28"/>
      <c r="PS13" s="29"/>
      <c r="PT13" s="28"/>
      <c r="PU13" s="29"/>
      <c r="PV13" s="29"/>
      <c r="PW13" s="29"/>
      <c r="PX13" s="29"/>
      <c r="PY13" s="27"/>
      <c r="PZ13" s="27"/>
      <c r="QA13" s="27"/>
      <c r="QB13" s="27"/>
      <c r="QC13" s="27"/>
      <c r="QD13" s="27"/>
      <c r="QE13" s="27"/>
      <c r="QF13" s="27"/>
      <c r="QG13" s="28"/>
      <c r="QH13" s="29"/>
      <c r="QI13" s="28"/>
      <c r="QJ13" s="29"/>
      <c r="QK13" s="28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8"/>
      <c r="RL13" s="29"/>
      <c r="RM13" s="28"/>
      <c r="RN13" s="29"/>
      <c r="RO13" s="28"/>
      <c r="RP13" s="29"/>
      <c r="RQ13" s="29"/>
      <c r="RR13" s="29"/>
      <c r="RS13" s="29"/>
      <c r="RT13" s="27"/>
      <c r="RU13" s="27"/>
      <c r="RV13" s="27"/>
      <c r="RW13" s="27"/>
      <c r="RX13" s="27"/>
      <c r="RY13" s="27"/>
      <c r="RZ13" s="27"/>
      <c r="SA13" s="27"/>
      <c r="SB13" s="28"/>
      <c r="SC13" s="29"/>
      <c r="SD13" s="28"/>
      <c r="SE13" s="29"/>
      <c r="SF13" s="28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8"/>
      <c r="TG13" s="29"/>
      <c r="TH13" s="28"/>
      <c r="TI13" s="29"/>
      <c r="TJ13" s="28"/>
      <c r="TK13" s="29"/>
      <c r="TL13" s="29"/>
      <c r="TM13" s="29"/>
      <c r="TN13" s="29"/>
      <c r="TO13" s="84"/>
      <c r="TP13" s="75"/>
      <c r="TQ13" s="47">
        <f>VLOOKUP($TR$4,Tableau2[#All],2,FALSE)*0.01*F13</f>
        <v>0</v>
      </c>
      <c r="TR13" s="63">
        <f>TQ13*VLOOKUP(C13,Tableau1[#All],10,FALSE)</f>
        <v>0</v>
      </c>
      <c r="TS13" s="79"/>
      <c r="TT13" s="118"/>
      <c r="TU13" s="121">
        <f>MAX(TR13:TT13)</f>
        <v>0</v>
      </c>
    </row>
    <row r="14" spans="1:542" ht="15.75" customHeight="1">
      <c r="B14" s="58"/>
      <c r="C14" s="85" t="s">
        <v>141</v>
      </c>
      <c r="D14" s="86" t="s">
        <v>10</v>
      </c>
      <c r="E14" s="46"/>
      <c r="F14" s="54"/>
      <c r="G14" s="50"/>
      <c r="H14" s="27"/>
      <c r="I14" s="27"/>
      <c r="J14" s="27"/>
      <c r="K14" s="27"/>
      <c r="L14" s="9"/>
      <c r="M14" s="9"/>
      <c r="N14" s="9"/>
      <c r="O14" s="9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29"/>
      <c r="AB14" s="28"/>
      <c r="AC14" s="29"/>
      <c r="AD14" s="28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8"/>
      <c r="BE14" s="29"/>
      <c r="BF14" s="28"/>
      <c r="BG14" s="29"/>
      <c r="BH14" s="28"/>
      <c r="BI14" s="29"/>
      <c r="BJ14" s="29"/>
      <c r="BK14" s="29"/>
      <c r="BL14" s="29"/>
      <c r="BM14" s="27"/>
      <c r="BN14" s="27"/>
      <c r="BO14" s="27"/>
      <c r="BP14" s="27"/>
      <c r="BQ14" s="27"/>
      <c r="BR14" s="27"/>
      <c r="BS14" s="27"/>
      <c r="BT14" s="27"/>
      <c r="BU14" s="28"/>
      <c r="BV14" s="29"/>
      <c r="BW14" s="28"/>
      <c r="BX14" s="29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8"/>
      <c r="CZ14" s="29"/>
      <c r="DA14" s="28"/>
      <c r="DB14" s="29"/>
      <c r="DC14" s="28"/>
      <c r="DD14" s="29"/>
      <c r="DE14" s="29"/>
      <c r="DF14" s="29"/>
      <c r="DG14" s="29"/>
      <c r="DH14" s="27"/>
      <c r="DI14" s="27"/>
      <c r="DJ14" s="27"/>
      <c r="DK14" s="27"/>
      <c r="DL14" s="27"/>
      <c r="DM14" s="27"/>
      <c r="DN14" s="27"/>
      <c r="DO14" s="27"/>
      <c r="DP14" s="28"/>
      <c r="DQ14" s="29"/>
      <c r="DR14" s="28"/>
      <c r="DS14" s="29"/>
      <c r="DT14" s="28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8"/>
      <c r="EU14" s="29"/>
      <c r="EV14" s="28"/>
      <c r="EW14" s="29"/>
      <c r="EX14" s="28"/>
      <c r="EY14" s="29"/>
      <c r="EZ14" s="29"/>
      <c r="FA14" s="29"/>
      <c r="FB14" s="29"/>
      <c r="FC14" s="27"/>
      <c r="FD14" s="27"/>
      <c r="FE14" s="27"/>
      <c r="FF14" s="27"/>
      <c r="FG14" s="27"/>
      <c r="FH14" s="27"/>
      <c r="FI14" s="27"/>
      <c r="FJ14" s="27"/>
      <c r="FK14" s="28"/>
      <c r="FL14" s="29"/>
      <c r="FM14" s="28"/>
      <c r="FN14" s="29"/>
      <c r="FO14" s="28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8"/>
      <c r="GP14" s="29"/>
      <c r="GQ14" s="28"/>
      <c r="GR14" s="29"/>
      <c r="GS14" s="28"/>
      <c r="GT14" s="29"/>
      <c r="GU14" s="29"/>
      <c r="GV14" s="29"/>
      <c r="GW14" s="29"/>
      <c r="GX14" s="27"/>
      <c r="GY14" s="27"/>
      <c r="GZ14" s="27"/>
      <c r="HA14" s="27"/>
      <c r="HB14" s="27"/>
      <c r="HC14" s="27"/>
      <c r="HD14" s="27"/>
      <c r="HE14" s="27"/>
      <c r="HF14" s="28"/>
      <c r="HG14" s="29"/>
      <c r="HH14" s="28"/>
      <c r="HI14" s="29"/>
      <c r="HJ14" s="28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8"/>
      <c r="IK14" s="29"/>
      <c r="IL14" s="28"/>
      <c r="IM14" s="29"/>
      <c r="IN14" s="28"/>
      <c r="IO14" s="29"/>
      <c r="IP14" s="29"/>
      <c r="IQ14" s="29"/>
      <c r="IR14" s="29"/>
      <c r="IS14" s="27"/>
      <c r="IT14" s="27"/>
      <c r="IU14" s="27"/>
      <c r="IV14" s="27"/>
      <c r="IW14" s="27"/>
      <c r="IX14" s="27"/>
      <c r="IY14" s="27"/>
      <c r="IZ14" s="27"/>
      <c r="JA14" s="28"/>
      <c r="JB14" s="29"/>
      <c r="JC14" s="28"/>
      <c r="JD14" s="29"/>
      <c r="JE14" s="28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8"/>
      <c r="KF14" s="29"/>
      <c r="KG14" s="28"/>
      <c r="KH14" s="29"/>
      <c r="KI14" s="28"/>
      <c r="KJ14" s="29"/>
      <c r="KK14" s="29"/>
      <c r="KL14" s="29"/>
      <c r="KM14" s="29"/>
      <c r="KN14" s="27"/>
      <c r="KO14" s="27"/>
      <c r="KP14" s="27"/>
      <c r="KQ14" s="27"/>
      <c r="KR14" s="27"/>
      <c r="KS14" s="27"/>
      <c r="KT14" s="27"/>
      <c r="KU14" s="27"/>
      <c r="KV14" s="28"/>
      <c r="KW14" s="29"/>
      <c r="KX14" s="28"/>
      <c r="KY14" s="29"/>
      <c r="KZ14" s="28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8"/>
      <c r="MA14" s="29"/>
      <c r="MB14" s="28"/>
      <c r="MC14" s="29"/>
      <c r="MD14" s="28"/>
      <c r="ME14" s="29"/>
      <c r="MF14" s="29"/>
      <c r="MG14" s="29"/>
      <c r="MH14" s="29"/>
      <c r="MI14" s="27"/>
      <c r="MJ14" s="27"/>
      <c r="MK14" s="27"/>
      <c r="ML14" s="27"/>
      <c r="MM14" s="27"/>
      <c r="MN14" s="27"/>
      <c r="MO14" s="27"/>
      <c r="MP14" s="27"/>
      <c r="MQ14" s="28"/>
      <c r="MR14" s="29"/>
      <c r="MS14" s="28"/>
      <c r="MT14" s="29"/>
      <c r="MU14" s="28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8"/>
      <c r="NV14" s="29"/>
      <c r="NW14" s="28"/>
      <c r="NX14" s="29"/>
      <c r="NY14" s="28"/>
      <c r="NZ14" s="29"/>
      <c r="OA14" s="29"/>
      <c r="OB14" s="29"/>
      <c r="OC14" s="29"/>
      <c r="OD14" s="27"/>
      <c r="OE14" s="27"/>
      <c r="OF14" s="27"/>
      <c r="OG14" s="27"/>
      <c r="OH14" s="27"/>
      <c r="OI14" s="27"/>
      <c r="OJ14" s="27"/>
      <c r="OK14" s="27"/>
      <c r="OL14" s="28"/>
      <c r="OM14" s="29"/>
      <c r="ON14" s="28"/>
      <c r="OO14" s="29"/>
      <c r="OP14" s="28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8"/>
      <c r="PQ14" s="29"/>
      <c r="PR14" s="28"/>
      <c r="PS14" s="29"/>
      <c r="PT14" s="28"/>
      <c r="PU14" s="29"/>
      <c r="PV14" s="29"/>
      <c r="PW14" s="29"/>
      <c r="PX14" s="29"/>
      <c r="PY14" s="27"/>
      <c r="PZ14" s="27"/>
      <c r="QA14" s="27"/>
      <c r="QB14" s="27"/>
      <c r="QC14" s="27"/>
      <c r="QD14" s="27"/>
      <c r="QE14" s="27"/>
      <c r="QF14" s="27"/>
      <c r="QG14" s="28"/>
      <c r="QH14" s="29"/>
      <c r="QI14" s="28"/>
      <c r="QJ14" s="29"/>
      <c r="QK14" s="28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8"/>
      <c r="RL14" s="29"/>
      <c r="RM14" s="28"/>
      <c r="RN14" s="29"/>
      <c r="RO14" s="28"/>
      <c r="RP14" s="29"/>
      <c r="RQ14" s="29"/>
      <c r="RR14" s="29"/>
      <c r="RS14" s="29"/>
      <c r="RT14" s="27"/>
      <c r="RU14" s="27"/>
      <c r="RV14" s="27"/>
      <c r="RW14" s="27"/>
      <c r="RX14" s="27"/>
      <c r="RY14" s="27"/>
      <c r="RZ14" s="27"/>
      <c r="SA14" s="27"/>
      <c r="SB14" s="28"/>
      <c r="SC14" s="29"/>
      <c r="SD14" s="28"/>
      <c r="SE14" s="29"/>
      <c r="SF14" s="28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8"/>
      <c r="TG14" s="29"/>
      <c r="TH14" s="28"/>
      <c r="TI14" s="29"/>
      <c r="TJ14" s="28"/>
      <c r="TK14" s="29"/>
      <c r="TL14" s="29"/>
      <c r="TM14" s="29"/>
      <c r="TN14" s="29"/>
      <c r="TO14" s="84"/>
      <c r="TP14" s="75"/>
      <c r="TQ14" s="47">
        <f>VLOOKUP($TR$4,Tableau2[#All],3,FALSE)*0.01*F14</f>
        <v>0</v>
      </c>
      <c r="TR14" s="63">
        <f>TQ14*VLOOKUP(C14,Tableau1[#All],10,FALSE)</f>
        <v>0</v>
      </c>
      <c r="TS14" s="79"/>
      <c r="TT14" s="118"/>
      <c r="TU14" s="121">
        <f t="shared" ref="TU14:TU30" si="0">MAX(TR14:TT14)</f>
        <v>0</v>
      </c>
    </row>
    <row r="15" spans="1:542" ht="15.75" customHeight="1">
      <c r="B15" s="58"/>
      <c r="C15" s="85" t="s">
        <v>11</v>
      </c>
      <c r="D15" s="86" t="s">
        <v>11</v>
      </c>
      <c r="E15" s="46"/>
      <c r="F15" s="54"/>
      <c r="G15" s="50"/>
      <c r="H15" s="27"/>
      <c r="I15" s="27"/>
      <c r="J15" s="27"/>
      <c r="K15" s="27"/>
      <c r="L15" s="9"/>
      <c r="M15" s="9"/>
      <c r="N15" s="9"/>
      <c r="O15" s="9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  <c r="AA15" s="29"/>
      <c r="AB15" s="28"/>
      <c r="AC15" s="29"/>
      <c r="AD15" s="28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8"/>
      <c r="BE15" s="29"/>
      <c r="BF15" s="28"/>
      <c r="BG15" s="29"/>
      <c r="BH15" s="28"/>
      <c r="BI15" s="29"/>
      <c r="BJ15" s="29"/>
      <c r="BK15" s="29"/>
      <c r="BL15" s="29"/>
      <c r="BM15" s="27"/>
      <c r="BN15" s="27"/>
      <c r="BO15" s="27"/>
      <c r="BP15" s="27"/>
      <c r="BQ15" s="27"/>
      <c r="BR15" s="27"/>
      <c r="BS15" s="27"/>
      <c r="BT15" s="27"/>
      <c r="BU15" s="28"/>
      <c r="BV15" s="29"/>
      <c r="BW15" s="28"/>
      <c r="BX15" s="29"/>
      <c r="BY15" s="2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8"/>
      <c r="CZ15" s="29"/>
      <c r="DA15" s="28"/>
      <c r="DB15" s="29"/>
      <c r="DC15" s="28"/>
      <c r="DD15" s="29"/>
      <c r="DE15" s="29"/>
      <c r="DF15" s="29"/>
      <c r="DG15" s="29"/>
      <c r="DH15" s="27"/>
      <c r="DI15" s="27"/>
      <c r="DJ15" s="27"/>
      <c r="DK15" s="27"/>
      <c r="DL15" s="27"/>
      <c r="DM15" s="27"/>
      <c r="DN15" s="27"/>
      <c r="DO15" s="27"/>
      <c r="DP15" s="28"/>
      <c r="DQ15" s="29"/>
      <c r="DR15" s="28"/>
      <c r="DS15" s="29"/>
      <c r="DT15" s="28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8"/>
      <c r="EU15" s="29"/>
      <c r="EV15" s="28"/>
      <c r="EW15" s="29"/>
      <c r="EX15" s="28"/>
      <c r="EY15" s="29"/>
      <c r="EZ15" s="29"/>
      <c r="FA15" s="29"/>
      <c r="FB15" s="29"/>
      <c r="FC15" s="27"/>
      <c r="FD15" s="27"/>
      <c r="FE15" s="27"/>
      <c r="FF15" s="27"/>
      <c r="FG15" s="27"/>
      <c r="FH15" s="27"/>
      <c r="FI15" s="27"/>
      <c r="FJ15" s="27"/>
      <c r="FK15" s="28"/>
      <c r="FL15" s="29"/>
      <c r="FM15" s="28"/>
      <c r="FN15" s="29"/>
      <c r="FO15" s="28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8"/>
      <c r="GP15" s="29"/>
      <c r="GQ15" s="28"/>
      <c r="GR15" s="29"/>
      <c r="GS15" s="28"/>
      <c r="GT15" s="29"/>
      <c r="GU15" s="29"/>
      <c r="GV15" s="29"/>
      <c r="GW15" s="29"/>
      <c r="GX15" s="27"/>
      <c r="GY15" s="27"/>
      <c r="GZ15" s="27"/>
      <c r="HA15" s="27"/>
      <c r="HB15" s="27"/>
      <c r="HC15" s="27"/>
      <c r="HD15" s="27"/>
      <c r="HE15" s="27"/>
      <c r="HF15" s="28"/>
      <c r="HG15" s="29"/>
      <c r="HH15" s="28"/>
      <c r="HI15" s="29"/>
      <c r="HJ15" s="28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8"/>
      <c r="IK15" s="29"/>
      <c r="IL15" s="28"/>
      <c r="IM15" s="29"/>
      <c r="IN15" s="28"/>
      <c r="IO15" s="29"/>
      <c r="IP15" s="29"/>
      <c r="IQ15" s="29"/>
      <c r="IR15" s="29"/>
      <c r="IS15" s="27"/>
      <c r="IT15" s="27"/>
      <c r="IU15" s="27"/>
      <c r="IV15" s="27"/>
      <c r="IW15" s="27"/>
      <c r="IX15" s="27"/>
      <c r="IY15" s="27"/>
      <c r="IZ15" s="27"/>
      <c r="JA15" s="28"/>
      <c r="JB15" s="29"/>
      <c r="JC15" s="28"/>
      <c r="JD15" s="29"/>
      <c r="JE15" s="28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8"/>
      <c r="KF15" s="29"/>
      <c r="KG15" s="28"/>
      <c r="KH15" s="29"/>
      <c r="KI15" s="28"/>
      <c r="KJ15" s="29"/>
      <c r="KK15" s="29"/>
      <c r="KL15" s="29"/>
      <c r="KM15" s="29"/>
      <c r="KN15" s="27"/>
      <c r="KO15" s="27"/>
      <c r="KP15" s="27"/>
      <c r="KQ15" s="27"/>
      <c r="KR15" s="27"/>
      <c r="KS15" s="27"/>
      <c r="KT15" s="27"/>
      <c r="KU15" s="27"/>
      <c r="KV15" s="28"/>
      <c r="KW15" s="29"/>
      <c r="KX15" s="28"/>
      <c r="KY15" s="29"/>
      <c r="KZ15" s="28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8"/>
      <c r="MA15" s="29"/>
      <c r="MB15" s="28"/>
      <c r="MC15" s="29"/>
      <c r="MD15" s="28"/>
      <c r="ME15" s="29"/>
      <c r="MF15" s="29"/>
      <c r="MG15" s="29"/>
      <c r="MH15" s="29"/>
      <c r="MI15" s="27"/>
      <c r="MJ15" s="27"/>
      <c r="MK15" s="27"/>
      <c r="ML15" s="27"/>
      <c r="MM15" s="27"/>
      <c r="MN15" s="27"/>
      <c r="MO15" s="27"/>
      <c r="MP15" s="27"/>
      <c r="MQ15" s="28"/>
      <c r="MR15" s="29"/>
      <c r="MS15" s="28"/>
      <c r="MT15" s="29"/>
      <c r="MU15" s="28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8"/>
      <c r="NV15" s="29"/>
      <c r="NW15" s="28"/>
      <c r="NX15" s="29"/>
      <c r="NY15" s="28"/>
      <c r="NZ15" s="29"/>
      <c r="OA15" s="29"/>
      <c r="OB15" s="29"/>
      <c r="OC15" s="29"/>
      <c r="OD15" s="27"/>
      <c r="OE15" s="27"/>
      <c r="OF15" s="27"/>
      <c r="OG15" s="27"/>
      <c r="OH15" s="27"/>
      <c r="OI15" s="27"/>
      <c r="OJ15" s="27"/>
      <c r="OK15" s="27"/>
      <c r="OL15" s="28"/>
      <c r="OM15" s="29"/>
      <c r="ON15" s="28"/>
      <c r="OO15" s="29"/>
      <c r="OP15" s="28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8"/>
      <c r="PQ15" s="29"/>
      <c r="PR15" s="28"/>
      <c r="PS15" s="29"/>
      <c r="PT15" s="28"/>
      <c r="PU15" s="29"/>
      <c r="PV15" s="29"/>
      <c r="PW15" s="29"/>
      <c r="PX15" s="29"/>
      <c r="PY15" s="27"/>
      <c r="PZ15" s="27"/>
      <c r="QA15" s="27"/>
      <c r="QB15" s="27"/>
      <c r="QC15" s="27"/>
      <c r="QD15" s="27"/>
      <c r="QE15" s="27"/>
      <c r="QF15" s="27"/>
      <c r="QG15" s="28"/>
      <c r="QH15" s="29"/>
      <c r="QI15" s="28"/>
      <c r="QJ15" s="29"/>
      <c r="QK15" s="28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8"/>
      <c r="RL15" s="29"/>
      <c r="RM15" s="28"/>
      <c r="RN15" s="29"/>
      <c r="RO15" s="28"/>
      <c r="RP15" s="29"/>
      <c r="RQ15" s="29"/>
      <c r="RR15" s="29"/>
      <c r="RS15" s="29"/>
      <c r="RT15" s="27"/>
      <c r="RU15" s="27"/>
      <c r="RV15" s="27"/>
      <c r="RW15" s="27"/>
      <c r="RX15" s="27"/>
      <c r="RY15" s="27"/>
      <c r="RZ15" s="27"/>
      <c r="SA15" s="27"/>
      <c r="SB15" s="28"/>
      <c r="SC15" s="29"/>
      <c r="SD15" s="28"/>
      <c r="SE15" s="29"/>
      <c r="SF15" s="28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8"/>
      <c r="TG15" s="29"/>
      <c r="TH15" s="28"/>
      <c r="TI15" s="29"/>
      <c r="TJ15" s="28"/>
      <c r="TK15" s="29"/>
      <c r="TL15" s="29"/>
      <c r="TM15" s="29"/>
      <c r="TN15" s="29"/>
      <c r="TO15" s="84"/>
      <c r="TP15" s="75"/>
      <c r="TQ15" s="48">
        <f>VLOOKUP($TR$4,Tableau2[#All],4,FALSE)*0.01*F15</f>
        <v>0</v>
      </c>
      <c r="TR15" s="63">
        <f>TQ15*VLOOKUP(D15,Tableau1[#All],10,FALSE)</f>
        <v>0</v>
      </c>
      <c r="TS15" s="79"/>
      <c r="TT15" s="118"/>
      <c r="TU15" s="121">
        <f t="shared" si="0"/>
        <v>0</v>
      </c>
    </row>
    <row r="16" spans="1:542" ht="15.75" customHeight="1">
      <c r="B16" s="58">
        <v>1</v>
      </c>
      <c r="C16" s="188" t="s">
        <v>101</v>
      </c>
      <c r="D16" s="110" t="str">
        <f>IF(C16&lt;&gt;"",VLOOKUP(C16,Tableau1[#All],2,FALSE),"")</f>
        <v>Fo</v>
      </c>
      <c r="E16" s="46">
        <v>20</v>
      </c>
      <c r="F16" s="46">
        <v>30</v>
      </c>
      <c r="G16" s="51">
        <f>IF(F16&lt;&gt;"",F16-E16,0)</f>
        <v>10</v>
      </c>
      <c r="H16" s="30">
        <f>VLOOKUP($C16,Tableau1[#All],3,FALSE)</f>
        <v>1</v>
      </c>
      <c r="I16" s="30">
        <f>VLOOKUP($C16,Tableau1[#All],4,FALSE)</f>
        <v>1</v>
      </c>
      <c r="J16" s="30">
        <f>VLOOKUP($C16,Tableau1[#All],5,FALSE)</f>
        <v>3</v>
      </c>
      <c r="K16" s="30">
        <f>VLOOKUP($C16,Tableau1[#All],6,FALSE)</f>
        <v>10</v>
      </c>
      <c r="L16" s="30">
        <f>VLOOKUP($C16,Tableau1[#All],7,FALSE)</f>
        <v>1</v>
      </c>
      <c r="M16" s="30">
        <f>VLOOKUP($C16,Tableau1[#All],8,FALSE)</f>
        <v>3</v>
      </c>
      <c r="N16" s="30">
        <f>VLOOKUP($C16,Tableau1[#All],9,FALSE)</f>
        <v>10</v>
      </c>
      <c r="O16" s="30">
        <f>L16</f>
        <v>1</v>
      </c>
      <c r="P16" s="30">
        <f>IF(M16=0,1000,(1*M16+2*L16))</f>
        <v>5</v>
      </c>
      <c r="Q16" s="30">
        <f>IF(N16=0,1000,(N16*1+2*M16+4*L16))</f>
        <v>20</v>
      </c>
      <c r="R16" s="9">
        <f>$E16</f>
        <v>20</v>
      </c>
      <c r="S16" s="9">
        <f>R16*$H16</f>
        <v>20</v>
      </c>
      <c r="T16" s="9">
        <f>S16*(2/3)*(0.9)</f>
        <v>12</v>
      </c>
      <c r="U16" s="9">
        <f>S16*(2/3)*(0.94)</f>
        <v>12.533333333333331</v>
      </c>
      <c r="V16" s="9">
        <f>S16*(2/3)*(0.98)</f>
        <v>13.066666666666665</v>
      </c>
      <c r="W16" s="9">
        <f>S16*(2/3)*(1.02)</f>
        <v>13.6</v>
      </c>
      <c r="X16" s="9">
        <f>S16*(2/3)*(1.06)</f>
        <v>14.133333333333333</v>
      </c>
      <c r="Y16" s="9">
        <f>S16*(2/3)*(1.1)</f>
        <v>14.666666666666666</v>
      </c>
      <c r="Z16" s="31">
        <f>QUOTIENT(T16,$Q16)</f>
        <v>0</v>
      </c>
      <c r="AA16" s="29">
        <f>T16-Z16*$N16</f>
        <v>12</v>
      </c>
      <c r="AB16" s="31">
        <f>QUOTIENT(AA16,$P16)</f>
        <v>2</v>
      </c>
      <c r="AC16" s="29">
        <f>AA16-AB16*$M16</f>
        <v>6</v>
      </c>
      <c r="AD16" s="31">
        <f>QUOTIENT(AC16,$O16)</f>
        <v>6</v>
      </c>
      <c r="AE16" s="29">
        <f>AC16-AD16*$L16</f>
        <v>0</v>
      </c>
      <c r="AF16" s="31">
        <f>QUOTIENT(U16,$Q16)</f>
        <v>0</v>
      </c>
      <c r="AG16" s="29">
        <f>U16-AF16*$N16</f>
        <v>12.533333333333331</v>
      </c>
      <c r="AH16" s="31">
        <f>QUOTIENT(AG16,$P16)</f>
        <v>2</v>
      </c>
      <c r="AI16" s="29">
        <f>AG16-AH16*$M16</f>
        <v>6.5333333333333314</v>
      </c>
      <c r="AJ16" s="31">
        <f>QUOTIENT(AI16,$O16)</f>
        <v>6</v>
      </c>
      <c r="AK16" s="29">
        <f>AI16-AJ16*$L16</f>
        <v>0.53333333333333144</v>
      </c>
      <c r="AL16" s="31">
        <f>QUOTIENT(V16,$Q16)</f>
        <v>0</v>
      </c>
      <c r="AM16" s="29">
        <f>V16-AL16*$N16</f>
        <v>13.066666666666665</v>
      </c>
      <c r="AN16" s="31">
        <f>QUOTIENT(AM16,$P16)</f>
        <v>2</v>
      </c>
      <c r="AO16" s="29">
        <f>AM16-AN16*$M16</f>
        <v>7.0666666666666647</v>
      </c>
      <c r="AP16" s="31">
        <f>QUOTIENT(AO16,$O16)</f>
        <v>7</v>
      </c>
      <c r="AQ16" s="29">
        <f>AO16-AP16*$L16</f>
        <v>6.6666666666664653E-2</v>
      </c>
      <c r="AR16" s="31">
        <f>QUOTIENT(W16,$Q16)</f>
        <v>0</v>
      </c>
      <c r="AS16" s="29">
        <f>W16-AR16*$N16</f>
        <v>13.6</v>
      </c>
      <c r="AT16" s="31">
        <f>QUOTIENT(AS16,$P16)</f>
        <v>2</v>
      </c>
      <c r="AU16" s="29">
        <f>AS16-AT16*$M16</f>
        <v>7.6</v>
      </c>
      <c r="AV16" s="31">
        <f>QUOTIENT(AU16,$O16)</f>
        <v>7</v>
      </c>
      <c r="AW16" s="29">
        <f>AU16-AV16*$L16</f>
        <v>0.59999999999999964</v>
      </c>
      <c r="AX16" s="31">
        <f>QUOTIENT(X16,$Q16)</f>
        <v>0</v>
      </c>
      <c r="AY16" s="29">
        <f>X16-AX16*$N16</f>
        <v>14.133333333333333</v>
      </c>
      <c r="AZ16" s="31">
        <f>QUOTIENT(AY16,$P16)</f>
        <v>2</v>
      </c>
      <c r="BA16" s="29">
        <f>AY16-AZ16*$M16</f>
        <v>8.1333333333333329</v>
      </c>
      <c r="BB16" s="31">
        <f>QUOTIENT(BA16,$O16)</f>
        <v>8</v>
      </c>
      <c r="BC16" s="29">
        <f>BA16-BB16*$L16</f>
        <v>0.13333333333333286</v>
      </c>
      <c r="BD16" s="31">
        <f>QUOTIENT(Y16,$Q16)</f>
        <v>0</v>
      </c>
      <c r="BE16" s="32">
        <f>Y16-BD16*$N16</f>
        <v>14.666666666666666</v>
      </c>
      <c r="BF16" s="31">
        <f>QUOTIENT(BE16,$P16)</f>
        <v>2</v>
      </c>
      <c r="BG16" s="33">
        <f>BE16-BF16*$M16</f>
        <v>8.6666666666666661</v>
      </c>
      <c r="BH16" s="31">
        <f>QUOTIENT(BG16,$O16)</f>
        <v>8</v>
      </c>
      <c r="BI16" s="34">
        <f>BG16-BH16*$L16</f>
        <v>0.66666666666666607</v>
      </c>
      <c r="BJ16" s="34">
        <f>(Z16+AF16+AL16+AR16+AX16+BD16)/6</f>
        <v>0</v>
      </c>
      <c r="BK16" s="34">
        <f>(AB16+AH16+AN16+AT16+AZ16+BF16)/6</f>
        <v>2</v>
      </c>
      <c r="BL16" s="34">
        <f>(AD16+AJ16+AP16+AV16+BB16+BH16)/6</f>
        <v>7</v>
      </c>
      <c r="BM16" s="9">
        <f>$E16+0.1*$G16</f>
        <v>21</v>
      </c>
      <c r="BN16" s="9">
        <f>BM16*$H16</f>
        <v>21</v>
      </c>
      <c r="BO16" s="9">
        <f>BN16*(2/3)*(0.9)</f>
        <v>12.6</v>
      </c>
      <c r="BP16" s="9">
        <f>BN16*(2/3)*(0.94)</f>
        <v>13.16</v>
      </c>
      <c r="BQ16" s="9">
        <f>BN16*(2/3)*(0.98)</f>
        <v>13.719999999999999</v>
      </c>
      <c r="BR16" s="9">
        <f>BN16*(2/3)*(1.02)</f>
        <v>14.280000000000001</v>
      </c>
      <c r="BS16" s="9">
        <f>BN16*(2/3)*(1.06)</f>
        <v>14.84</v>
      </c>
      <c r="BT16" s="9">
        <f>BN16*(2/3)*(1.1)</f>
        <v>15.400000000000002</v>
      </c>
      <c r="BU16" s="31">
        <f>QUOTIENT(BO16,$Q16)</f>
        <v>0</v>
      </c>
      <c r="BV16" s="29">
        <f>BO16-BU16*$N16</f>
        <v>12.6</v>
      </c>
      <c r="BW16" s="31">
        <f>QUOTIENT(BV16,$P16)</f>
        <v>2</v>
      </c>
      <c r="BX16" s="29">
        <f>BV16-BW16*$M16</f>
        <v>6.6</v>
      </c>
      <c r="BY16" s="31">
        <f>QUOTIENT(BX16,$O16)</f>
        <v>6</v>
      </c>
      <c r="BZ16" s="29">
        <f>BX16-BY16*$L16</f>
        <v>0.59999999999999964</v>
      </c>
      <c r="CA16" s="31">
        <f>QUOTIENT(BP16,$Q16)</f>
        <v>0</v>
      </c>
      <c r="CB16" s="29">
        <f>BP16-CA16*$N16</f>
        <v>13.16</v>
      </c>
      <c r="CC16" s="31">
        <f>QUOTIENT(CB16,$P16)</f>
        <v>2</v>
      </c>
      <c r="CD16" s="29">
        <f>CB16-CC16*$M16</f>
        <v>7.16</v>
      </c>
      <c r="CE16" s="31">
        <f>QUOTIENT(CD16,$O16)</f>
        <v>7</v>
      </c>
      <c r="CF16" s="29">
        <f>CD16-CE16*$L16</f>
        <v>0.16000000000000014</v>
      </c>
      <c r="CG16" s="31">
        <f>QUOTIENT(BQ16,$Q16)</f>
        <v>0</v>
      </c>
      <c r="CH16" s="29">
        <f>BQ16-CG16*$N16</f>
        <v>13.719999999999999</v>
      </c>
      <c r="CI16" s="31">
        <f>QUOTIENT(CH16,$P16)</f>
        <v>2</v>
      </c>
      <c r="CJ16" s="29">
        <f>CH16-CI16*$M16</f>
        <v>7.7199999999999989</v>
      </c>
      <c r="CK16" s="31">
        <f>QUOTIENT(CJ16,$O16)</f>
        <v>7</v>
      </c>
      <c r="CL16" s="29">
        <f>CJ16-CK16*$L16</f>
        <v>0.71999999999999886</v>
      </c>
      <c r="CM16" s="31">
        <f>QUOTIENT(BR16,$Q16)</f>
        <v>0</v>
      </c>
      <c r="CN16" s="29">
        <f>BR16-CM16*$N16</f>
        <v>14.280000000000001</v>
      </c>
      <c r="CO16" s="31">
        <f>QUOTIENT(CN16,$P16)</f>
        <v>2</v>
      </c>
      <c r="CP16" s="29">
        <f>CN16-CO16*$M16</f>
        <v>8.2800000000000011</v>
      </c>
      <c r="CQ16" s="31">
        <f>QUOTIENT(CP16,$O16)</f>
        <v>8</v>
      </c>
      <c r="CR16" s="29">
        <f>CP16-CQ16*$L16</f>
        <v>0.28000000000000114</v>
      </c>
      <c r="CS16" s="31">
        <f>QUOTIENT(BS16,$Q16)</f>
        <v>0</v>
      </c>
      <c r="CT16" s="29">
        <f>BS16-CS16*$N16</f>
        <v>14.84</v>
      </c>
      <c r="CU16" s="31">
        <f>QUOTIENT(CT16,$P16)</f>
        <v>2</v>
      </c>
      <c r="CV16" s="29">
        <f>CT16-CU16*$M16</f>
        <v>8.84</v>
      </c>
      <c r="CW16" s="31">
        <f>QUOTIENT(CV16,$O16)</f>
        <v>8</v>
      </c>
      <c r="CX16" s="29">
        <f>CV16-CW16*$L16</f>
        <v>0.83999999999999986</v>
      </c>
      <c r="CY16" s="31">
        <f>QUOTIENT(BT16,$Q16)</f>
        <v>0</v>
      </c>
      <c r="CZ16" s="32">
        <f>BT16-CY16*$N16</f>
        <v>15.400000000000002</v>
      </c>
      <c r="DA16" s="31">
        <f>QUOTIENT(CZ16,$P16)</f>
        <v>3</v>
      </c>
      <c r="DB16" s="33">
        <f>CZ16-DA16*$M16</f>
        <v>6.4000000000000021</v>
      </c>
      <c r="DC16" s="31">
        <f>QUOTIENT(DB16,$O16)</f>
        <v>6</v>
      </c>
      <c r="DD16" s="34">
        <f>DB16-DC16*$L16</f>
        <v>0.40000000000000213</v>
      </c>
      <c r="DE16" s="34">
        <f>(BU16+CA16+CG16+CM16+CS16+CY16)/6</f>
        <v>0</v>
      </c>
      <c r="DF16" s="34">
        <f>(BW16+CC16+CI16+CO16+CU16+DA16)/6</f>
        <v>2.1666666666666665</v>
      </c>
      <c r="DG16" s="34">
        <f>(BY16+CE16+CK16+CQ16+CW16+DC16)/6</f>
        <v>7</v>
      </c>
      <c r="DH16" s="9">
        <f>$E16+0.2*$G16</f>
        <v>22</v>
      </c>
      <c r="DI16" s="9">
        <f>DH16*$H16</f>
        <v>22</v>
      </c>
      <c r="DJ16" s="9">
        <f>DI16*(2/3)*(0.9)</f>
        <v>13.2</v>
      </c>
      <c r="DK16" s="9">
        <f>DI16*(2/3)*(0.94)</f>
        <v>13.786666666666665</v>
      </c>
      <c r="DL16" s="9">
        <f>DI16*(2/3)*(0.98)</f>
        <v>14.373333333333333</v>
      </c>
      <c r="DM16" s="9">
        <f>DI16*(2/3)*(1.02)</f>
        <v>14.959999999999999</v>
      </c>
      <c r="DN16" s="9">
        <f>DI16*(2/3)*(1.06)</f>
        <v>15.546666666666667</v>
      </c>
      <c r="DO16" s="9">
        <f>DI16*(2/3)*(1.1)</f>
        <v>16.133333333333333</v>
      </c>
      <c r="DP16" s="31">
        <f>QUOTIENT(DJ16,$Q16)</f>
        <v>0</v>
      </c>
      <c r="DQ16" s="29">
        <f>DJ16-DP16*$N16</f>
        <v>13.2</v>
      </c>
      <c r="DR16" s="31">
        <f>QUOTIENT(DQ16,$P16)</f>
        <v>2</v>
      </c>
      <c r="DS16" s="29">
        <f>DQ16-DR16*$M16</f>
        <v>7.1999999999999993</v>
      </c>
      <c r="DT16" s="31">
        <f>QUOTIENT(DS16,$O16)</f>
        <v>7</v>
      </c>
      <c r="DU16" s="29">
        <f>DS16-DT16*$L16</f>
        <v>0.19999999999999929</v>
      </c>
      <c r="DV16" s="31">
        <f>QUOTIENT(DK16,$Q16)</f>
        <v>0</v>
      </c>
      <c r="DW16" s="29">
        <f>DK16-DV16*$N16</f>
        <v>13.786666666666665</v>
      </c>
      <c r="DX16" s="31">
        <f>QUOTIENT(DW16,$P16)</f>
        <v>2</v>
      </c>
      <c r="DY16" s="29">
        <f>DW16-DX16*$M16</f>
        <v>7.7866666666666653</v>
      </c>
      <c r="DZ16" s="31">
        <f>QUOTIENT(DY16,$O16)</f>
        <v>7</v>
      </c>
      <c r="EA16" s="29">
        <f>DY16-DZ16*$L16</f>
        <v>0.78666666666666529</v>
      </c>
      <c r="EB16" s="31">
        <f>QUOTIENT(DL16,$Q16)</f>
        <v>0</v>
      </c>
      <c r="EC16" s="29">
        <f>DL16-EB16*$N16</f>
        <v>14.373333333333333</v>
      </c>
      <c r="ED16" s="31">
        <f>QUOTIENT(EC16,$P16)</f>
        <v>2</v>
      </c>
      <c r="EE16" s="29">
        <f>EC16-ED16*$M16</f>
        <v>8.3733333333333331</v>
      </c>
      <c r="EF16" s="31">
        <f>QUOTIENT(EE16,$O16)</f>
        <v>8</v>
      </c>
      <c r="EG16" s="29">
        <f>EE16-EF16*$L16</f>
        <v>0.37333333333333307</v>
      </c>
      <c r="EH16" s="31">
        <f>QUOTIENT(DM16,$Q16)</f>
        <v>0</v>
      </c>
      <c r="EI16" s="29">
        <f>DM16-EH16*$N16</f>
        <v>14.959999999999999</v>
      </c>
      <c r="EJ16" s="31">
        <f>QUOTIENT(EI16,$P16)</f>
        <v>2</v>
      </c>
      <c r="EK16" s="29">
        <f>EI16-EJ16*$M16</f>
        <v>8.9599999999999991</v>
      </c>
      <c r="EL16" s="31">
        <f>QUOTIENT(EK16,$O16)</f>
        <v>8</v>
      </c>
      <c r="EM16" s="29">
        <f>EK16-EL16*$L16</f>
        <v>0.95999999999999908</v>
      </c>
      <c r="EN16" s="31">
        <f>QUOTIENT(DN16,$Q16)</f>
        <v>0</v>
      </c>
      <c r="EO16" s="29">
        <f>DN16-EN16*$N16</f>
        <v>15.546666666666667</v>
      </c>
      <c r="EP16" s="31">
        <f>QUOTIENT(EO16,$P16)</f>
        <v>3</v>
      </c>
      <c r="EQ16" s="29">
        <f>EO16-EP16*$M16</f>
        <v>6.5466666666666669</v>
      </c>
      <c r="ER16" s="31">
        <f>QUOTIENT(EQ16,$O16)</f>
        <v>6</v>
      </c>
      <c r="ES16" s="29">
        <f>EQ16-ER16*$L16</f>
        <v>0.54666666666666686</v>
      </c>
      <c r="ET16" s="31">
        <f>QUOTIENT(DO16,$Q16)</f>
        <v>0</v>
      </c>
      <c r="EU16" s="32">
        <f>DO16-ET16*$N16</f>
        <v>16.133333333333333</v>
      </c>
      <c r="EV16" s="31">
        <f>QUOTIENT(EU16,$P16)</f>
        <v>3</v>
      </c>
      <c r="EW16" s="33">
        <f>EU16-EV16*$M16</f>
        <v>7.1333333333333329</v>
      </c>
      <c r="EX16" s="31">
        <f>QUOTIENT(EW16,$O16)</f>
        <v>7</v>
      </c>
      <c r="EY16" s="34">
        <f>EW16-EX16*$L16</f>
        <v>0.13333333333333286</v>
      </c>
      <c r="EZ16" s="34">
        <f>(DP16+DV16+EB16+EH16+EN16+ET16)/6</f>
        <v>0</v>
      </c>
      <c r="FA16" s="34">
        <f>(DR16+DX16+ED16+EJ16+EP16+EV16)/6</f>
        <v>2.3333333333333335</v>
      </c>
      <c r="FB16" s="34">
        <f>(DT16+DZ16+EF16+EL16+ER16+EX16)/6</f>
        <v>7.166666666666667</v>
      </c>
      <c r="FC16" s="9">
        <f>$E16+0.3*$G16</f>
        <v>23</v>
      </c>
      <c r="FD16" s="9">
        <f>FC16*$H16</f>
        <v>23</v>
      </c>
      <c r="FE16" s="9">
        <f>FD16*(2/3)*(0.9)</f>
        <v>13.799999999999999</v>
      </c>
      <c r="FF16" s="9">
        <f>FD16*(2/3)*(0.94)</f>
        <v>14.413333333333332</v>
      </c>
      <c r="FG16" s="9">
        <f>FD16*(2/3)*(0.98)</f>
        <v>15.026666666666666</v>
      </c>
      <c r="FH16" s="9">
        <f>FD16*(2/3)*(1.02)</f>
        <v>15.639999999999999</v>
      </c>
      <c r="FI16" s="9">
        <f>FD16*(2/3)*(1.06)</f>
        <v>16.253333333333334</v>
      </c>
      <c r="FJ16" s="9">
        <f>FD16*(2/3)*(1.1)</f>
        <v>16.866666666666667</v>
      </c>
      <c r="FK16" s="31">
        <f>QUOTIENT(FE16,$Q16)</f>
        <v>0</v>
      </c>
      <c r="FL16" s="29">
        <f>FE16-FK16*$N16</f>
        <v>13.799999999999999</v>
      </c>
      <c r="FM16" s="31">
        <f>QUOTIENT(FL16,$P16)</f>
        <v>2</v>
      </c>
      <c r="FN16" s="29">
        <f>FL16-FM16*$M16</f>
        <v>7.7999999999999989</v>
      </c>
      <c r="FO16" s="31">
        <f>QUOTIENT(FN16,$O16)</f>
        <v>7</v>
      </c>
      <c r="FP16" s="29">
        <f>FN16-FO16*$L16</f>
        <v>0.79999999999999893</v>
      </c>
      <c r="FQ16" s="31">
        <f>QUOTIENT(FF16,$Q16)</f>
        <v>0</v>
      </c>
      <c r="FR16" s="29">
        <f>FF16-FQ16*$N16</f>
        <v>14.413333333333332</v>
      </c>
      <c r="FS16" s="31">
        <f>QUOTIENT(FR16,$P16)</f>
        <v>2</v>
      </c>
      <c r="FT16" s="29">
        <f>FR16-FS16*$M16</f>
        <v>8.4133333333333322</v>
      </c>
      <c r="FU16" s="31">
        <f>QUOTIENT(FT16,$O16)</f>
        <v>8</v>
      </c>
      <c r="FV16" s="29">
        <f>FT16-FU16*$L16</f>
        <v>0.41333333333333222</v>
      </c>
      <c r="FW16" s="31">
        <f>QUOTIENT(FG16,$Q16)</f>
        <v>0</v>
      </c>
      <c r="FX16" s="29">
        <f>FG16-FW16*$N16</f>
        <v>15.026666666666666</v>
      </c>
      <c r="FY16" s="31">
        <f>QUOTIENT(FX16,$P16)</f>
        <v>3</v>
      </c>
      <c r="FZ16" s="29">
        <f>FX16-FY16*$M16</f>
        <v>6.0266666666666655</v>
      </c>
      <c r="GA16" s="31">
        <f>QUOTIENT(FZ16,$O16)</f>
        <v>6</v>
      </c>
      <c r="GB16" s="29">
        <f>FZ16-GA16*$L16</f>
        <v>2.6666666666665506E-2</v>
      </c>
      <c r="GC16" s="31">
        <f>QUOTIENT(FH16,$Q16)</f>
        <v>0</v>
      </c>
      <c r="GD16" s="29">
        <f>FH16-GC16*$N16</f>
        <v>15.639999999999999</v>
      </c>
      <c r="GE16" s="31">
        <f>QUOTIENT(GD16,$P16)</f>
        <v>3</v>
      </c>
      <c r="GF16" s="29">
        <f>GD16-GE16*$M16</f>
        <v>6.6399999999999988</v>
      </c>
      <c r="GG16" s="31">
        <f>QUOTIENT(GF16,$O16)</f>
        <v>6</v>
      </c>
      <c r="GH16" s="29">
        <f>GF16-GG16*$L16</f>
        <v>0.63999999999999879</v>
      </c>
      <c r="GI16" s="31">
        <f>QUOTIENT(FI16,$Q16)</f>
        <v>0</v>
      </c>
      <c r="GJ16" s="29">
        <f>FI16-GI16*$N16</f>
        <v>16.253333333333334</v>
      </c>
      <c r="GK16" s="31">
        <f>QUOTIENT(GJ16,$P16)</f>
        <v>3</v>
      </c>
      <c r="GL16" s="29">
        <f>GJ16-GK16*$M16</f>
        <v>7.2533333333333339</v>
      </c>
      <c r="GM16" s="31">
        <f>QUOTIENT(GL16,$O16)</f>
        <v>7</v>
      </c>
      <c r="GN16" s="29">
        <f>GL16-GM16*$L16</f>
        <v>0.25333333333333385</v>
      </c>
      <c r="GO16" s="31">
        <f>QUOTIENT(FJ16,$Q16)</f>
        <v>0</v>
      </c>
      <c r="GP16" s="32">
        <f>FJ16-GO16*$N16</f>
        <v>16.866666666666667</v>
      </c>
      <c r="GQ16" s="31">
        <f>QUOTIENT(GP16,$P16)</f>
        <v>3</v>
      </c>
      <c r="GR16" s="33">
        <f>GP16-GQ16*$M16</f>
        <v>7.8666666666666671</v>
      </c>
      <c r="GS16" s="31">
        <f>QUOTIENT(GR16,$O16)</f>
        <v>7</v>
      </c>
      <c r="GT16" s="34">
        <f>GR16-GS16*$L16</f>
        <v>0.86666666666666714</v>
      </c>
      <c r="GU16" s="34">
        <f>(FK16+FQ16+FW16+GC16+GI16+GO16)/6</f>
        <v>0</v>
      </c>
      <c r="GV16" s="34">
        <f>(FM16+FS16+FY16+GE16+GK16+GQ16)/6</f>
        <v>2.6666666666666665</v>
      </c>
      <c r="GW16" s="34">
        <f>(FO16+FU16+GA16+GG16+GM16+GS16)/6</f>
        <v>6.833333333333333</v>
      </c>
      <c r="GX16" s="9">
        <f>$E16+0.4*$G16</f>
        <v>24</v>
      </c>
      <c r="GY16" s="9">
        <f>GX16*$H16</f>
        <v>24</v>
      </c>
      <c r="GZ16" s="9">
        <f>GY16*(2/3)*(0.9)</f>
        <v>14.4</v>
      </c>
      <c r="HA16" s="9">
        <f>GY16*(2/3)*(0.94)</f>
        <v>15.04</v>
      </c>
      <c r="HB16" s="9">
        <f>GY16*(2/3)*(0.98)</f>
        <v>15.68</v>
      </c>
      <c r="HC16" s="9">
        <f>GY16*(2/3)*(1.02)</f>
        <v>16.32</v>
      </c>
      <c r="HD16" s="9">
        <f>GY16*(2/3)*(1.06)</f>
        <v>16.96</v>
      </c>
      <c r="HE16" s="9">
        <f>GY16*(2/3)*(1.1)</f>
        <v>17.600000000000001</v>
      </c>
      <c r="HF16" s="31">
        <f>QUOTIENT(GZ16,$Q16)</f>
        <v>0</v>
      </c>
      <c r="HG16" s="29">
        <f>GZ16-HF16*$N16</f>
        <v>14.4</v>
      </c>
      <c r="HH16" s="31">
        <f>QUOTIENT(HG16,$P16)</f>
        <v>2</v>
      </c>
      <c r="HI16" s="29">
        <f>HG16-HH16*$M16</f>
        <v>8.4</v>
      </c>
      <c r="HJ16" s="31">
        <f>QUOTIENT(HI16,$O16)</f>
        <v>8</v>
      </c>
      <c r="HK16" s="29">
        <f>HI16-HJ16*$L16</f>
        <v>0.40000000000000036</v>
      </c>
      <c r="HL16" s="31">
        <f>QUOTIENT(HA16,$Q16)</f>
        <v>0</v>
      </c>
      <c r="HM16" s="29">
        <f>HA16-HL16*$N16</f>
        <v>15.04</v>
      </c>
      <c r="HN16" s="31">
        <f>QUOTIENT(HM16,$P16)</f>
        <v>3</v>
      </c>
      <c r="HO16" s="29">
        <f>HM16-HN16*$M16</f>
        <v>6.0399999999999991</v>
      </c>
      <c r="HP16" s="31">
        <f>QUOTIENT(HO16,$O16)</f>
        <v>6</v>
      </c>
      <c r="HQ16" s="29">
        <f>HO16-HP16*$L16</f>
        <v>3.9999999999999147E-2</v>
      </c>
      <c r="HR16" s="31">
        <f>QUOTIENT(HB16,$Q16)</f>
        <v>0</v>
      </c>
      <c r="HS16" s="29">
        <f>HB16-HR16*$N16</f>
        <v>15.68</v>
      </c>
      <c r="HT16" s="31">
        <f>QUOTIENT(HS16,$P16)</f>
        <v>3</v>
      </c>
      <c r="HU16" s="29">
        <f>HS16-HT16*$M16</f>
        <v>6.68</v>
      </c>
      <c r="HV16" s="31">
        <f>QUOTIENT(HU16,$O16)</f>
        <v>6</v>
      </c>
      <c r="HW16" s="29">
        <f>HU16-HV16*$L16</f>
        <v>0.67999999999999972</v>
      </c>
      <c r="HX16" s="31">
        <f>QUOTIENT(HC16,$Q16)</f>
        <v>0</v>
      </c>
      <c r="HY16" s="29">
        <f>HC16-HX16*$N16</f>
        <v>16.32</v>
      </c>
      <c r="HZ16" s="31">
        <f>QUOTIENT(HY16,$P16)</f>
        <v>3</v>
      </c>
      <c r="IA16" s="29">
        <f>HY16-HZ16*$M16</f>
        <v>7.32</v>
      </c>
      <c r="IB16" s="31">
        <f>QUOTIENT(IA16,$O16)</f>
        <v>7</v>
      </c>
      <c r="IC16" s="29">
        <f>IA16-IB16*$L16</f>
        <v>0.32000000000000028</v>
      </c>
      <c r="ID16" s="31">
        <f>QUOTIENT(HD16,$Q16)</f>
        <v>0</v>
      </c>
      <c r="IE16" s="29">
        <f>HD16-ID16*$N16</f>
        <v>16.96</v>
      </c>
      <c r="IF16" s="31">
        <f>QUOTIENT(IE16,$P16)</f>
        <v>3</v>
      </c>
      <c r="IG16" s="29">
        <f>IE16-IF16*$M16</f>
        <v>7.9600000000000009</v>
      </c>
      <c r="IH16" s="31">
        <f>QUOTIENT(IG16,$O16)</f>
        <v>7</v>
      </c>
      <c r="II16" s="29">
        <f>IG16-IH16*$L16</f>
        <v>0.96000000000000085</v>
      </c>
      <c r="IJ16" s="31">
        <f>QUOTIENT(HE16,$Q16)</f>
        <v>0</v>
      </c>
      <c r="IK16" s="32">
        <f>HE16-IJ16*$N16</f>
        <v>17.600000000000001</v>
      </c>
      <c r="IL16" s="31">
        <f>QUOTIENT(IK16,$P16)</f>
        <v>3</v>
      </c>
      <c r="IM16" s="33">
        <f>IK16-IL16*$M16</f>
        <v>8.6000000000000014</v>
      </c>
      <c r="IN16" s="31">
        <f>QUOTIENT(IM16,$O16)</f>
        <v>8</v>
      </c>
      <c r="IO16" s="34">
        <f>IM16-IN16*$L16</f>
        <v>0.60000000000000142</v>
      </c>
      <c r="IP16" s="34">
        <f>(HF16+HL16+HR16+HX16+ID16+IJ16)/6</f>
        <v>0</v>
      </c>
      <c r="IQ16" s="34">
        <f>(HH16+HN16+HT16+HZ16+IF16+IL16)/6</f>
        <v>2.8333333333333335</v>
      </c>
      <c r="IR16" s="34">
        <f>(HJ16+HP16+HV16+IB16+IH16+IN16)/6</f>
        <v>7</v>
      </c>
      <c r="IS16" s="9">
        <f>$E16+0.5*$G16</f>
        <v>25</v>
      </c>
      <c r="IT16" s="9">
        <f>IS16*$H16</f>
        <v>25</v>
      </c>
      <c r="IU16" s="9">
        <f>IT16*(2/3)*(0.9)</f>
        <v>14.999999999999998</v>
      </c>
      <c r="IV16" s="9">
        <f>IT16*(2/3)*(0.94)</f>
        <v>15.666666666666664</v>
      </c>
      <c r="IW16" s="9">
        <f>IT16*(2/3)*(0.98)</f>
        <v>16.333333333333332</v>
      </c>
      <c r="IX16" s="9">
        <f>IT16*(2/3)*(1.02)</f>
        <v>16.999999999999996</v>
      </c>
      <c r="IY16" s="9">
        <f>IT16*(2/3)*(1.06)</f>
        <v>17.666666666666664</v>
      </c>
      <c r="IZ16" s="9">
        <f>IT16*(2/3)*(1.1)</f>
        <v>18.333333333333332</v>
      </c>
      <c r="JA16" s="31">
        <f>QUOTIENT(IU16,$Q16)</f>
        <v>0</v>
      </c>
      <c r="JB16" s="29">
        <f>IU16-JA16*$N16</f>
        <v>14.999999999999998</v>
      </c>
      <c r="JC16" s="31">
        <f>QUOTIENT(JB16,$P16)</f>
        <v>2</v>
      </c>
      <c r="JD16" s="29">
        <f>JB16-JC16*$M16</f>
        <v>8.9999999999999982</v>
      </c>
      <c r="JE16" s="31">
        <f>QUOTIENT(JD16,$O16)</f>
        <v>8</v>
      </c>
      <c r="JF16" s="29">
        <f>JD16-JE16*$L16</f>
        <v>0.99999999999999822</v>
      </c>
      <c r="JG16" s="31">
        <f>QUOTIENT(IV16,$Q16)</f>
        <v>0</v>
      </c>
      <c r="JH16" s="29">
        <f>IV16-JG16*$N16</f>
        <v>15.666666666666664</v>
      </c>
      <c r="JI16" s="31">
        <f>QUOTIENT(JH16,$P16)</f>
        <v>3</v>
      </c>
      <c r="JJ16" s="29">
        <f>JH16-JI16*$M16</f>
        <v>6.6666666666666643</v>
      </c>
      <c r="JK16" s="31">
        <f>QUOTIENT(JJ16,$O16)</f>
        <v>6</v>
      </c>
      <c r="JL16" s="29">
        <f>JJ16-JK16*$L16</f>
        <v>0.6666666666666643</v>
      </c>
      <c r="JM16" s="31">
        <f>QUOTIENT(IW16,$Q16)</f>
        <v>0</v>
      </c>
      <c r="JN16" s="29">
        <f>IW16-JM16*$N16</f>
        <v>16.333333333333332</v>
      </c>
      <c r="JO16" s="31">
        <f>QUOTIENT(JN16,$P16)</f>
        <v>3</v>
      </c>
      <c r="JP16" s="29">
        <f>JN16-JO16*$M16</f>
        <v>7.3333333333333321</v>
      </c>
      <c r="JQ16" s="31">
        <f>QUOTIENT(JP16,$O16)</f>
        <v>7</v>
      </c>
      <c r="JR16" s="29">
        <f>JP16-JQ16*$L16</f>
        <v>0.33333333333333215</v>
      </c>
      <c r="JS16" s="31">
        <f>QUOTIENT(IX16,$Q16)</f>
        <v>0</v>
      </c>
      <c r="JT16" s="29">
        <f>IX16-JS16*$N16</f>
        <v>16.999999999999996</v>
      </c>
      <c r="JU16" s="31">
        <f>QUOTIENT(JT16,$P16)</f>
        <v>3</v>
      </c>
      <c r="JV16" s="29">
        <f>JT16-JU16*$M16</f>
        <v>7.9999999999999964</v>
      </c>
      <c r="JW16" s="31">
        <f>QUOTIENT(JV16,$O16)</f>
        <v>7</v>
      </c>
      <c r="JX16" s="29">
        <f>JV16-JW16*$L16</f>
        <v>0.99999999999999645</v>
      </c>
      <c r="JY16" s="31">
        <f>QUOTIENT(IY16,$Q16)</f>
        <v>0</v>
      </c>
      <c r="JZ16" s="29">
        <f>IY16-JY16*$N16</f>
        <v>17.666666666666664</v>
      </c>
      <c r="KA16" s="31">
        <f>QUOTIENT(JZ16,$P16)</f>
        <v>3</v>
      </c>
      <c r="KB16" s="29">
        <f>JZ16-KA16*$M16</f>
        <v>8.6666666666666643</v>
      </c>
      <c r="KC16" s="31">
        <f>QUOTIENT(KB16,$O16)</f>
        <v>8</v>
      </c>
      <c r="KD16" s="29">
        <f>KB16-KC16*$L16</f>
        <v>0.6666666666666643</v>
      </c>
      <c r="KE16" s="31">
        <f>QUOTIENT(IZ16,$Q16)</f>
        <v>0</v>
      </c>
      <c r="KF16" s="32">
        <f>IZ16-KE16*$N16</f>
        <v>18.333333333333332</v>
      </c>
      <c r="KG16" s="31">
        <f>QUOTIENT(KF16,$P16)</f>
        <v>3</v>
      </c>
      <c r="KH16" s="33">
        <f>KF16-KG16*$M16</f>
        <v>9.3333333333333321</v>
      </c>
      <c r="KI16" s="31">
        <f>QUOTIENT(KH16,$O16)</f>
        <v>9</v>
      </c>
      <c r="KJ16" s="34">
        <f>KH16-KI16*$L16</f>
        <v>0.33333333333333215</v>
      </c>
      <c r="KK16" s="34">
        <f>(JA16+JG16+JM16+JS16+JY16+KE16)/6</f>
        <v>0</v>
      </c>
      <c r="KL16" s="34">
        <f>(JC16+JI16+JO16+JU16+KA16+KG16)/6</f>
        <v>2.8333333333333335</v>
      </c>
      <c r="KM16" s="34">
        <f>(JE16+JK16+JQ16+JW16+KC16+KI16)/6</f>
        <v>7.5</v>
      </c>
      <c r="KN16" s="9">
        <f>$E16+0.6*$G16</f>
        <v>26</v>
      </c>
      <c r="KO16" s="9">
        <f>KN16*$H16</f>
        <v>26</v>
      </c>
      <c r="KP16" s="9">
        <f>KO16*(2/3)*(0.9)</f>
        <v>15.6</v>
      </c>
      <c r="KQ16" s="9">
        <f>KO16*(2/3)*(0.94)</f>
        <v>16.293333333333333</v>
      </c>
      <c r="KR16" s="9">
        <f>KO16*(2/3)*(0.98)</f>
        <v>16.986666666666665</v>
      </c>
      <c r="KS16" s="9">
        <f>KO16*(2/3)*(1.02)</f>
        <v>17.68</v>
      </c>
      <c r="KT16" s="9">
        <f>KO16*(2/3)*(1.06)</f>
        <v>18.373333333333331</v>
      </c>
      <c r="KU16" s="9">
        <f>KO16*(2/3)*(1.1)</f>
        <v>19.066666666666666</v>
      </c>
      <c r="KV16" s="31">
        <f>QUOTIENT(KP16,$Q16)</f>
        <v>0</v>
      </c>
      <c r="KW16" s="29">
        <f>KP16-KV16*$N16</f>
        <v>15.6</v>
      </c>
      <c r="KX16" s="31">
        <f>QUOTIENT(KW16,$P16)</f>
        <v>3</v>
      </c>
      <c r="KY16" s="29">
        <f>KW16-KX16*$M16</f>
        <v>6.6</v>
      </c>
      <c r="KZ16" s="31">
        <f>QUOTIENT(KY16,$O16)</f>
        <v>6</v>
      </c>
      <c r="LA16" s="29">
        <f>KY16-KZ16*$L16</f>
        <v>0.59999999999999964</v>
      </c>
      <c r="LB16" s="31">
        <f>QUOTIENT(KQ16,$Q16)</f>
        <v>0</v>
      </c>
      <c r="LC16" s="29">
        <f>KQ16-LB16*$N16</f>
        <v>16.293333333333333</v>
      </c>
      <c r="LD16" s="31">
        <f>QUOTIENT(LC16,$P16)</f>
        <v>3</v>
      </c>
      <c r="LE16" s="29">
        <f>LC16-LD16*$M16</f>
        <v>7.293333333333333</v>
      </c>
      <c r="LF16" s="31">
        <f>QUOTIENT(LE16,$O16)</f>
        <v>7</v>
      </c>
      <c r="LG16" s="29">
        <f>LE16-LF16*$L16</f>
        <v>0.293333333333333</v>
      </c>
      <c r="LH16" s="31">
        <f>QUOTIENT(KR16,$Q16)</f>
        <v>0</v>
      </c>
      <c r="LI16" s="29">
        <f>KR16-LH16*$N16</f>
        <v>16.986666666666665</v>
      </c>
      <c r="LJ16" s="31">
        <f>QUOTIENT(LI16,$P16)</f>
        <v>3</v>
      </c>
      <c r="LK16" s="29">
        <f>LI16-LJ16*$M16</f>
        <v>7.9866666666666646</v>
      </c>
      <c r="LL16" s="31">
        <f>QUOTIENT(LK16,$O16)</f>
        <v>7</v>
      </c>
      <c r="LM16" s="29">
        <f>LK16-LL16*$L16</f>
        <v>0.98666666666666458</v>
      </c>
      <c r="LN16" s="31">
        <f>QUOTIENT(KS16,$Q16)</f>
        <v>0</v>
      </c>
      <c r="LO16" s="29">
        <f>KS16-LN16*$N16</f>
        <v>17.68</v>
      </c>
      <c r="LP16" s="31">
        <f>QUOTIENT(LO16,$P16)</f>
        <v>3</v>
      </c>
      <c r="LQ16" s="29">
        <f>LO16-LP16*$M16</f>
        <v>8.68</v>
      </c>
      <c r="LR16" s="31">
        <f>QUOTIENT(LQ16,$O16)</f>
        <v>8</v>
      </c>
      <c r="LS16" s="29">
        <f>LQ16-LR16*$L16</f>
        <v>0.67999999999999972</v>
      </c>
      <c r="LT16" s="31">
        <f>QUOTIENT(KT16,$Q16)</f>
        <v>0</v>
      </c>
      <c r="LU16" s="29">
        <f>KT16-LT16*$N16</f>
        <v>18.373333333333331</v>
      </c>
      <c r="LV16" s="31">
        <f>QUOTIENT(LU16,$P16)</f>
        <v>3</v>
      </c>
      <c r="LW16" s="29">
        <f>LU16-LV16*$M16</f>
        <v>9.3733333333333313</v>
      </c>
      <c r="LX16" s="31">
        <f>QUOTIENT(LW16,$O16)</f>
        <v>9</v>
      </c>
      <c r="LY16" s="29">
        <f>LW16-LX16*$L16</f>
        <v>0.3733333333333313</v>
      </c>
      <c r="LZ16" s="31">
        <f>QUOTIENT(KU16,$Q16)</f>
        <v>0</v>
      </c>
      <c r="MA16" s="32">
        <f>KU16-LZ16*$N16</f>
        <v>19.066666666666666</v>
      </c>
      <c r="MB16" s="31">
        <f>QUOTIENT(MA16,$P16)</f>
        <v>3</v>
      </c>
      <c r="MC16" s="33">
        <f>MA16-MB16*$M16</f>
        <v>10.066666666666666</v>
      </c>
      <c r="MD16" s="31">
        <f>QUOTIENT(MC16,$O16)</f>
        <v>10</v>
      </c>
      <c r="ME16" s="34">
        <f>MC16-MD16*$L16</f>
        <v>6.666666666666643E-2</v>
      </c>
      <c r="MF16" s="34">
        <f>(KV16+LB16+LH16+LN16+LT16+LZ16)/6</f>
        <v>0</v>
      </c>
      <c r="MG16" s="34">
        <f>(KX16+LD16+LJ16+LP16+LV16+MB16)/6</f>
        <v>3</v>
      </c>
      <c r="MH16" s="34">
        <f>(KZ16+LF16+LL16+LR16+LX16+MD16)/6</f>
        <v>7.833333333333333</v>
      </c>
      <c r="MI16" s="9">
        <f>$E16+0.7*$G16</f>
        <v>27</v>
      </c>
      <c r="MJ16" s="9">
        <f>MI16*$H16</f>
        <v>27</v>
      </c>
      <c r="MK16" s="9">
        <f>MJ16*(2/3)*(0.9)</f>
        <v>16.2</v>
      </c>
      <c r="ML16" s="9">
        <f>MJ16*(2/3)*(0.94)</f>
        <v>16.919999999999998</v>
      </c>
      <c r="MM16" s="9">
        <f>MJ16*(2/3)*(0.98)</f>
        <v>17.64</v>
      </c>
      <c r="MN16" s="9">
        <f>MJ16*(2/3)*(1.02)</f>
        <v>18.36</v>
      </c>
      <c r="MO16" s="9">
        <f>MJ16*(2/3)*(1.06)</f>
        <v>19.080000000000002</v>
      </c>
      <c r="MP16" s="9">
        <f>MJ16*(2/3)*(1.1)</f>
        <v>19.8</v>
      </c>
      <c r="MQ16" s="31">
        <f>QUOTIENT(MK16,$Q16)</f>
        <v>0</v>
      </c>
      <c r="MR16" s="29">
        <f>MK16-MQ16*$N16</f>
        <v>16.2</v>
      </c>
      <c r="MS16" s="31">
        <f>QUOTIENT(MR16,$P16)</f>
        <v>3</v>
      </c>
      <c r="MT16" s="29">
        <f>MR16-MS16*$M16</f>
        <v>7.1999999999999993</v>
      </c>
      <c r="MU16" s="31">
        <f>QUOTIENT(MT16,$O16)</f>
        <v>7</v>
      </c>
      <c r="MV16" s="29">
        <f>MT16-MU16*$L16</f>
        <v>0.19999999999999929</v>
      </c>
      <c r="MW16" s="31">
        <f>QUOTIENT(ML16,$Q16)</f>
        <v>0</v>
      </c>
      <c r="MX16" s="29">
        <f>ML16-MW16*$N16</f>
        <v>16.919999999999998</v>
      </c>
      <c r="MY16" s="31">
        <f>QUOTIENT(MX16,$P16)</f>
        <v>3</v>
      </c>
      <c r="MZ16" s="29">
        <f>MX16-MY16*$M16</f>
        <v>7.9199999999999982</v>
      </c>
      <c r="NA16" s="31">
        <f>QUOTIENT(MZ16,$O16)</f>
        <v>7</v>
      </c>
      <c r="NB16" s="29">
        <f>MZ16-NA16*$L16</f>
        <v>0.91999999999999815</v>
      </c>
      <c r="NC16" s="31">
        <f>QUOTIENT(MM16,$Q16)</f>
        <v>0</v>
      </c>
      <c r="ND16" s="29">
        <f>MM16-NC16*$N16</f>
        <v>17.64</v>
      </c>
      <c r="NE16" s="31">
        <f>QUOTIENT(ND16,$P16)</f>
        <v>3</v>
      </c>
      <c r="NF16" s="29">
        <f>ND16-NE16*$M16</f>
        <v>8.64</v>
      </c>
      <c r="NG16" s="31">
        <f>QUOTIENT(NF16,$O16)</f>
        <v>8</v>
      </c>
      <c r="NH16" s="29">
        <f>NF16-NG16*$L16</f>
        <v>0.64000000000000057</v>
      </c>
      <c r="NI16" s="31">
        <f>QUOTIENT(MN16,$Q16)</f>
        <v>0</v>
      </c>
      <c r="NJ16" s="29">
        <f>MN16-NI16*$N16</f>
        <v>18.36</v>
      </c>
      <c r="NK16" s="31">
        <f>QUOTIENT(NJ16,$P16)</f>
        <v>3</v>
      </c>
      <c r="NL16" s="29">
        <f>NJ16-NK16*$M16</f>
        <v>9.36</v>
      </c>
      <c r="NM16" s="31">
        <f>QUOTIENT(NL16,$O16)</f>
        <v>9</v>
      </c>
      <c r="NN16" s="29">
        <f>NL16-NM16*$L16</f>
        <v>0.35999999999999943</v>
      </c>
      <c r="NO16" s="31">
        <f>QUOTIENT(MO16,$Q16)</f>
        <v>0</v>
      </c>
      <c r="NP16" s="29">
        <f>MO16-NO16*$N16</f>
        <v>19.080000000000002</v>
      </c>
      <c r="NQ16" s="31">
        <f>QUOTIENT(NP16,$P16)</f>
        <v>3</v>
      </c>
      <c r="NR16" s="29">
        <f>NP16-NQ16*$M16</f>
        <v>10.080000000000002</v>
      </c>
      <c r="NS16" s="31">
        <f>QUOTIENT(NR16,$O16)</f>
        <v>10</v>
      </c>
      <c r="NT16" s="29">
        <f>NR16-NS16*$L16</f>
        <v>8.0000000000001847E-2</v>
      </c>
      <c r="NU16" s="31">
        <f>QUOTIENT(MP16,$Q16)</f>
        <v>0</v>
      </c>
      <c r="NV16" s="32">
        <f>MP16-NU16*$N16</f>
        <v>19.8</v>
      </c>
      <c r="NW16" s="31">
        <f>QUOTIENT(NV16,$P16)</f>
        <v>3</v>
      </c>
      <c r="NX16" s="33">
        <f>NV16-NW16*$M16</f>
        <v>10.8</v>
      </c>
      <c r="NY16" s="31">
        <f>QUOTIENT(NX16,$O16)</f>
        <v>10</v>
      </c>
      <c r="NZ16" s="34">
        <f>NX16-NY16*$L16</f>
        <v>0.80000000000000071</v>
      </c>
      <c r="OA16" s="34">
        <f>(MQ16+MW16+NC16+NI16+NO16+NU16)/6</f>
        <v>0</v>
      </c>
      <c r="OB16" s="34">
        <f>(MS16+MY16+NE16+NK16+NQ16+NW16)/6</f>
        <v>3</v>
      </c>
      <c r="OC16" s="34">
        <f>(MU16+NA16+NG16+NM16+NS16+NY16)/6</f>
        <v>8.5</v>
      </c>
      <c r="OD16" s="9">
        <f>$E16+0.8*$G16</f>
        <v>28</v>
      </c>
      <c r="OE16" s="9">
        <f>OD16*$H16</f>
        <v>28</v>
      </c>
      <c r="OF16" s="9">
        <f>OE16*(2/3)*(0.9)</f>
        <v>16.799999999999997</v>
      </c>
      <c r="OG16" s="9">
        <f>OE16*(2/3)*(0.94)</f>
        <v>17.546666666666663</v>
      </c>
      <c r="OH16" s="9">
        <f>OE16*(2/3)*(0.98)</f>
        <v>18.293333333333329</v>
      </c>
      <c r="OI16" s="9">
        <f>OE16*(2/3)*(1.02)</f>
        <v>19.04</v>
      </c>
      <c r="OJ16" s="9">
        <f>OE16*(2/3)*(1.06)</f>
        <v>19.786666666666665</v>
      </c>
      <c r="OK16" s="9">
        <f>OE16*(2/3)*(1.1)</f>
        <v>20.533333333333331</v>
      </c>
      <c r="OL16" s="31">
        <f>QUOTIENT(OF16,$Q16)</f>
        <v>0</v>
      </c>
      <c r="OM16" s="29">
        <f>OF16-OL16*$N16</f>
        <v>16.799999999999997</v>
      </c>
      <c r="ON16" s="31">
        <f>QUOTIENT(OM16,$P16)</f>
        <v>3</v>
      </c>
      <c r="OO16" s="29">
        <f>OM16-ON16*$M16</f>
        <v>7.7999999999999972</v>
      </c>
      <c r="OP16" s="31">
        <f>QUOTIENT(OO16,$O16)</f>
        <v>7</v>
      </c>
      <c r="OQ16" s="29">
        <f>OO16-OP16*$L16</f>
        <v>0.79999999999999716</v>
      </c>
      <c r="OR16" s="31">
        <f>QUOTIENT(OG16,$Q16)</f>
        <v>0</v>
      </c>
      <c r="OS16" s="29">
        <f>OG16-OR16*$N16</f>
        <v>17.546666666666663</v>
      </c>
      <c r="OT16" s="31">
        <f>QUOTIENT(OS16,$P16)</f>
        <v>3</v>
      </c>
      <c r="OU16" s="29">
        <f>OS16-OT16*$M16</f>
        <v>8.5466666666666633</v>
      </c>
      <c r="OV16" s="31">
        <f>QUOTIENT(OU16,$O16)</f>
        <v>8</v>
      </c>
      <c r="OW16" s="29">
        <f>OU16-OV16*$L16</f>
        <v>0.5466666666666633</v>
      </c>
      <c r="OX16" s="31">
        <f>QUOTIENT(OH16,$Q16)</f>
        <v>0</v>
      </c>
      <c r="OY16" s="29">
        <f>OH16-OX16*$N16</f>
        <v>18.293333333333329</v>
      </c>
      <c r="OZ16" s="31">
        <f>QUOTIENT(OY16,$P16)</f>
        <v>3</v>
      </c>
      <c r="PA16" s="29">
        <f>OY16-OZ16*$M16</f>
        <v>9.2933333333333294</v>
      </c>
      <c r="PB16" s="31">
        <f>QUOTIENT(PA16,$O16)</f>
        <v>9</v>
      </c>
      <c r="PC16" s="29">
        <f>PA16-PB16*$L16</f>
        <v>0.29333333333332945</v>
      </c>
      <c r="PD16" s="31">
        <f>QUOTIENT(OI16,$Q16)</f>
        <v>0</v>
      </c>
      <c r="PE16" s="29">
        <f>OI16-PD16*$N16</f>
        <v>19.04</v>
      </c>
      <c r="PF16" s="31">
        <f>QUOTIENT(PE16,$P16)</f>
        <v>3</v>
      </c>
      <c r="PG16" s="29">
        <f>PE16-PF16*$M16</f>
        <v>10.039999999999999</v>
      </c>
      <c r="PH16" s="31">
        <f>QUOTIENT(PG16,$O16)</f>
        <v>10</v>
      </c>
      <c r="PI16" s="29">
        <f>PG16-PH16*$L16</f>
        <v>3.9999999999999147E-2</v>
      </c>
      <c r="PJ16" s="31">
        <f>QUOTIENT(OJ16,$Q16)</f>
        <v>0</v>
      </c>
      <c r="PK16" s="29">
        <f>OJ16-PJ16*$N16</f>
        <v>19.786666666666665</v>
      </c>
      <c r="PL16" s="31">
        <f>QUOTIENT(PK16,$P16)</f>
        <v>3</v>
      </c>
      <c r="PM16" s="29">
        <f>PK16-PL16*$M16</f>
        <v>10.786666666666665</v>
      </c>
      <c r="PN16" s="31">
        <f>QUOTIENT(PM16,$O16)</f>
        <v>10</v>
      </c>
      <c r="PO16" s="29">
        <f>PM16-PN16*$L16</f>
        <v>0.78666666666666529</v>
      </c>
      <c r="PP16" s="31">
        <f>QUOTIENT(OK16,$Q16)</f>
        <v>1</v>
      </c>
      <c r="PQ16" s="32">
        <f>OK16-PP16*$N16</f>
        <v>10.533333333333331</v>
      </c>
      <c r="PR16" s="31">
        <f>QUOTIENT(PQ16,$P16)</f>
        <v>2</v>
      </c>
      <c r="PS16" s="33">
        <f>PQ16-PR16*$M16</f>
        <v>4.5333333333333314</v>
      </c>
      <c r="PT16" s="31">
        <f>QUOTIENT(PS16,$O16)</f>
        <v>4</v>
      </c>
      <c r="PU16" s="34">
        <f>PS16-PT16*$L16</f>
        <v>0.53333333333333144</v>
      </c>
      <c r="PV16" s="34">
        <f>(OL16+OR16+OX16+PD16+PJ16+PP16)/6</f>
        <v>0.16666666666666666</v>
      </c>
      <c r="PW16" s="34">
        <f>(ON16+OT16+OZ16+PF16+PL16+PR16)/6</f>
        <v>2.8333333333333335</v>
      </c>
      <c r="PX16" s="34">
        <f>(OP16+OV16+PB16+PH16+PN16+PT16)/6</f>
        <v>8</v>
      </c>
      <c r="PY16" s="9">
        <f>$E16+0.9*$G16</f>
        <v>29</v>
      </c>
      <c r="PZ16" s="9">
        <f>PY16*$H16</f>
        <v>29</v>
      </c>
      <c r="QA16" s="9">
        <f>PZ16*(2/3)*(0.9)</f>
        <v>17.399999999999999</v>
      </c>
      <c r="QB16" s="9">
        <f>PZ16*(2/3)*(0.94)</f>
        <v>18.173333333333332</v>
      </c>
      <c r="QC16" s="9">
        <f>PZ16*(2/3)*(0.98)</f>
        <v>18.946666666666665</v>
      </c>
      <c r="QD16" s="9">
        <f>PZ16*(2/3)*(1.02)</f>
        <v>19.72</v>
      </c>
      <c r="QE16" s="9">
        <f>PZ16*(2/3)*(1.06)</f>
        <v>20.493333333333332</v>
      </c>
      <c r="QF16" s="9">
        <f>PZ16*(2/3)*(1.1)</f>
        <v>21.266666666666666</v>
      </c>
      <c r="QG16" s="31">
        <f>QUOTIENT(QA16,$Q16)</f>
        <v>0</v>
      </c>
      <c r="QH16" s="29">
        <f>QA16-QG16*$N16</f>
        <v>17.399999999999999</v>
      </c>
      <c r="QI16" s="31">
        <f>QUOTIENT(QH16,$P16)</f>
        <v>3</v>
      </c>
      <c r="QJ16" s="29">
        <f>QH16-QI16*$M16</f>
        <v>8.3999999999999986</v>
      </c>
      <c r="QK16" s="31">
        <f>QUOTIENT(QJ16,$O16)</f>
        <v>8</v>
      </c>
      <c r="QL16" s="29">
        <f>QJ16-QK16*$L16</f>
        <v>0.39999999999999858</v>
      </c>
      <c r="QM16" s="31">
        <f>QUOTIENT(QB16,$Q16)</f>
        <v>0</v>
      </c>
      <c r="QN16" s="29">
        <f>QB16-QM16*$N16</f>
        <v>18.173333333333332</v>
      </c>
      <c r="QO16" s="31">
        <f>QUOTIENT(QN16,$P16)</f>
        <v>3</v>
      </c>
      <c r="QP16" s="29">
        <f>QN16-QO16*$M16</f>
        <v>9.173333333333332</v>
      </c>
      <c r="QQ16" s="31">
        <f>QUOTIENT(QP16,$O16)</f>
        <v>9</v>
      </c>
      <c r="QR16" s="29">
        <f>QP16-QQ16*$L16</f>
        <v>0.17333333333333201</v>
      </c>
      <c r="QS16" s="31">
        <f>QUOTIENT(QC16,$Q16)</f>
        <v>0</v>
      </c>
      <c r="QT16" s="29">
        <f>QC16-QS16*$N16</f>
        <v>18.946666666666665</v>
      </c>
      <c r="QU16" s="31">
        <f>QUOTIENT(QT16,$P16)</f>
        <v>3</v>
      </c>
      <c r="QV16" s="29">
        <f>QT16-QU16*$M16</f>
        <v>9.9466666666666654</v>
      </c>
      <c r="QW16" s="31">
        <f>QUOTIENT(QV16,$O16)</f>
        <v>9</v>
      </c>
      <c r="QX16" s="29">
        <f>QV16-QW16*$L16</f>
        <v>0.94666666666666544</v>
      </c>
      <c r="QY16" s="31">
        <f>QUOTIENT(QD16,$Q16)</f>
        <v>0</v>
      </c>
      <c r="QZ16" s="29">
        <f>QD16-QY16*$N16</f>
        <v>19.72</v>
      </c>
      <c r="RA16" s="31">
        <f>QUOTIENT(QZ16,$P16)</f>
        <v>3</v>
      </c>
      <c r="RB16" s="29">
        <f>QZ16-RA16*$M16</f>
        <v>10.719999999999999</v>
      </c>
      <c r="RC16" s="31">
        <f>QUOTIENT(RB16,$O16)</f>
        <v>10</v>
      </c>
      <c r="RD16" s="29">
        <f>RB16-RC16*$L16</f>
        <v>0.71999999999999886</v>
      </c>
      <c r="RE16" s="31">
        <f>QUOTIENT(QE16,$Q16)</f>
        <v>1</v>
      </c>
      <c r="RF16" s="29">
        <f>QE16-RE16*$N16</f>
        <v>10.493333333333332</v>
      </c>
      <c r="RG16" s="31">
        <f>QUOTIENT(RF16,$P16)</f>
        <v>2</v>
      </c>
      <c r="RH16" s="29">
        <f>RF16-RG16*$M16</f>
        <v>4.4933333333333323</v>
      </c>
      <c r="RI16" s="31">
        <f>QUOTIENT(RH16,$O16)</f>
        <v>4</v>
      </c>
      <c r="RJ16" s="29">
        <f>RH16-RI16*$L16</f>
        <v>0.49333333333333229</v>
      </c>
      <c r="RK16" s="31">
        <f>QUOTIENT(QF16,$Q16)</f>
        <v>1</v>
      </c>
      <c r="RL16" s="32">
        <f>QF16-RK16*$N16</f>
        <v>11.266666666666666</v>
      </c>
      <c r="RM16" s="31">
        <f>QUOTIENT(RL16,$P16)</f>
        <v>2</v>
      </c>
      <c r="RN16" s="33">
        <f>RL16-RM16*$M16</f>
        <v>5.2666666666666657</v>
      </c>
      <c r="RO16" s="31">
        <f>QUOTIENT(RN16,$O16)</f>
        <v>5</v>
      </c>
      <c r="RP16" s="34">
        <f>RN16-RO16*$L16</f>
        <v>0.26666666666666572</v>
      </c>
      <c r="RQ16" s="34">
        <f>(QG16+QM16+QS16+QY16+RE16+RK16)/6</f>
        <v>0.33333333333333331</v>
      </c>
      <c r="RR16" s="34">
        <f>(QI16+QO16+QU16+RA16+RG16+RM16)/6</f>
        <v>2.6666666666666665</v>
      </c>
      <c r="RS16" s="34">
        <f>(QK16+QQ16+QW16+RC16+RI16+RO16)/6</f>
        <v>7.5</v>
      </c>
      <c r="RT16" s="9">
        <f>$E16+1*$G16</f>
        <v>30</v>
      </c>
      <c r="RU16" s="9">
        <f>RT16*$H16</f>
        <v>30</v>
      </c>
      <c r="RV16" s="9">
        <f>RU16*(2/3)*(0.9)</f>
        <v>18</v>
      </c>
      <c r="RW16" s="9">
        <f>RU16*(2/3)*(0.94)</f>
        <v>18.799999999999997</v>
      </c>
      <c r="RX16" s="9">
        <f>RU16*(2/3)*(0.98)</f>
        <v>19.600000000000001</v>
      </c>
      <c r="RY16" s="9">
        <f>RU16*(2/3)*(1.02)</f>
        <v>20.399999999999999</v>
      </c>
      <c r="RZ16" s="9">
        <f>RU16*(2/3)*(1.06)</f>
        <v>21.200000000000003</v>
      </c>
      <c r="SA16" s="9">
        <f>RU16*(2/3)*(1.1)</f>
        <v>22</v>
      </c>
      <c r="SB16" s="31">
        <f>QUOTIENT(RV16,$Q16)</f>
        <v>0</v>
      </c>
      <c r="SC16" s="29">
        <f>RV16-SB16*$N16</f>
        <v>18</v>
      </c>
      <c r="SD16" s="31">
        <f>QUOTIENT(SC16,$P16)</f>
        <v>3</v>
      </c>
      <c r="SE16" s="29">
        <f>SC16-SD16*$M16</f>
        <v>9</v>
      </c>
      <c r="SF16" s="31">
        <f>QUOTIENT(SE16,$O16)</f>
        <v>9</v>
      </c>
      <c r="SG16" s="29">
        <f>SE16-SF16*$L16</f>
        <v>0</v>
      </c>
      <c r="SH16" s="31">
        <f>QUOTIENT(RW16,$Q16)</f>
        <v>0</v>
      </c>
      <c r="SI16" s="29">
        <f>RW16-SH16*$N16</f>
        <v>18.799999999999997</v>
      </c>
      <c r="SJ16" s="31">
        <f>QUOTIENT(SI16,$P16)</f>
        <v>3</v>
      </c>
      <c r="SK16" s="29">
        <f>SI16-SJ16*$M16</f>
        <v>9.7999999999999972</v>
      </c>
      <c r="SL16" s="31">
        <f>QUOTIENT(SK16,$O16)</f>
        <v>9</v>
      </c>
      <c r="SM16" s="29">
        <f>SK16-SL16*$L16</f>
        <v>0.79999999999999716</v>
      </c>
      <c r="SN16" s="31">
        <f>QUOTIENT(RX16,$Q16)</f>
        <v>0</v>
      </c>
      <c r="SO16" s="29">
        <f>RX16-SN16*$N16</f>
        <v>19.600000000000001</v>
      </c>
      <c r="SP16" s="31">
        <f>QUOTIENT(SO16,$P16)</f>
        <v>3</v>
      </c>
      <c r="SQ16" s="29">
        <f>SO16-SP16*$M16</f>
        <v>10.600000000000001</v>
      </c>
      <c r="SR16" s="31">
        <f>QUOTIENT(SQ16,$O16)</f>
        <v>10</v>
      </c>
      <c r="SS16" s="29">
        <f>SQ16-SR16*$L16</f>
        <v>0.60000000000000142</v>
      </c>
      <c r="ST16" s="31">
        <f>QUOTIENT(RY16,$Q16)</f>
        <v>1</v>
      </c>
      <c r="SU16" s="29">
        <f>RY16-ST16*$N16</f>
        <v>10.399999999999999</v>
      </c>
      <c r="SV16" s="31">
        <f>QUOTIENT(SU16,$P16)</f>
        <v>2</v>
      </c>
      <c r="SW16" s="29">
        <f>SU16-SV16*$M16</f>
        <v>4.3999999999999986</v>
      </c>
      <c r="SX16" s="31">
        <f>QUOTIENT(SW16,$O16)</f>
        <v>4</v>
      </c>
      <c r="SY16" s="29">
        <f>SW16-SX16*$L16</f>
        <v>0.39999999999999858</v>
      </c>
      <c r="SZ16" s="31">
        <f>QUOTIENT(RZ16,$Q16)</f>
        <v>1</v>
      </c>
      <c r="TA16" s="29">
        <f>RZ16-SZ16*$N16</f>
        <v>11.200000000000003</v>
      </c>
      <c r="TB16" s="31">
        <f>QUOTIENT(TA16,$P16)</f>
        <v>2</v>
      </c>
      <c r="TC16" s="29">
        <f>TA16-TB16*$M16</f>
        <v>5.2000000000000028</v>
      </c>
      <c r="TD16" s="31">
        <f>QUOTIENT(TC16,$O16)</f>
        <v>5</v>
      </c>
      <c r="TE16" s="29">
        <f>TC16-TD16*$L16</f>
        <v>0.20000000000000284</v>
      </c>
      <c r="TF16" s="31">
        <f>QUOTIENT(SA16,$Q16)</f>
        <v>1</v>
      </c>
      <c r="TG16" s="32">
        <f>SA16-TF16*$N16</f>
        <v>12</v>
      </c>
      <c r="TH16" s="31">
        <f>QUOTIENT(TG16,$P16)</f>
        <v>2</v>
      </c>
      <c r="TI16" s="33">
        <f>TG16-TH16*$M16</f>
        <v>6</v>
      </c>
      <c r="TJ16" s="31">
        <f>QUOTIENT(TI16,$O16)</f>
        <v>6</v>
      </c>
      <c r="TK16" s="34">
        <f>TI16-TJ16*$L16</f>
        <v>0</v>
      </c>
      <c r="TL16" s="34">
        <f>(SB16+SH16+SN16+ST16+SZ16+TF16)/6</f>
        <v>0.5</v>
      </c>
      <c r="TM16" s="34">
        <f>(SD16+SJ16+SP16+SV16+TB16+TH16)/6</f>
        <v>2.5</v>
      </c>
      <c r="TN16" s="34">
        <f>(SF16+SL16+SR16+SX16+TD16+TJ16)/6</f>
        <v>7.166666666666667</v>
      </c>
      <c r="TO16" s="49">
        <f>IF(AND(D16&lt;&gt;"",E16&lt;&gt;""),(TL16+RQ16+PV16+OA16+MF16+KK16+IP16+GU16+EZ16+DE16+BJ16)/11,"")</f>
        <v>9.0909090909090898E-2</v>
      </c>
      <c r="TP16" s="49">
        <f>IF(AND(D16&lt;&gt;"",E16&lt;&gt;""),(TM16+RR16+PW16+OB16+MG16+KL16+IQ16+GV16+FA16+DF16+BK16)/11,"")</f>
        <v>2.6212121212121211</v>
      </c>
      <c r="TQ16" s="49">
        <f>IF(AND(D16&lt;&gt;"",E16&lt;&gt;""),(TN16+RS16+PX16+OC16+MH16+KM16+IR16+GW16+FB16+DG16+BL16)/11,"")</f>
        <v>7.4090909090909092</v>
      </c>
      <c r="TR16" s="63">
        <f>IF(AND(D16&lt;&gt;"",E16&lt;&gt;""),TQ16*VLOOKUP(C16,Tableau1[#All],10,FALSE)+TP16*VLOOKUP(C16,Tableau1[#All],11,FALSE)+TO16*VLOOKUP(C16,Tableau1[#All],12,FALSE),"")</f>
        <v>1009.2121212121211</v>
      </c>
      <c r="TS16" s="64">
        <f>IF(AND(D16&lt;&gt;"",E16&lt;&gt;""),($TQ16/15)*VLOOKUP($C16,Tableau1[#All],11,FALSE)+$TP16*VLOOKUP($C16,Tableau1[#All],11,FALSE)+$TO16*VLOOKUP($C16,Tableau1[#All],12,FALSE),"")</f>
        <v>1070.4606060606061</v>
      </c>
      <c r="TT16" s="119">
        <f>IF(AND(D16&lt;&gt;"",E16&lt;&gt;""),(($TQ16/15)/10)*VLOOKUP($C16,Tableau1[#All],12,FALSE)+($TP16/10)*VLOOKUP($C16,Tableau1[#All],12,FALSE)+$TO16*VLOOKUP($C16,Tableau1[#All],12,FALSE),"")</f>
        <v>1167.030303030303</v>
      </c>
      <c r="TU16" s="121">
        <f t="shared" si="0"/>
        <v>1167.030303030303</v>
      </c>
    </row>
    <row r="17" spans="2:541" ht="15.75" customHeight="1">
      <c r="B17" s="58">
        <v>2</v>
      </c>
      <c r="C17" s="188"/>
      <c r="D17" s="110" t="str">
        <f>IF(C17&lt;&gt;"",VLOOKUP(C17,Tableau1[#All],2,FALSE),"")</f>
        <v/>
      </c>
      <c r="E17" s="46"/>
      <c r="F17" s="46"/>
      <c r="G17" s="51">
        <f t="shared" ref="G17:G30" si="1">IF(F17&lt;&gt;"",F17-E17,0)</f>
        <v>0</v>
      </c>
      <c r="H17" s="30" t="e">
        <f>VLOOKUP($C17,Tableau1[#All],3,FALSE)</f>
        <v>#N/A</v>
      </c>
      <c r="I17" s="30" t="e">
        <f>VLOOKUP($C17,Tableau1[#All],4,FALSE)</f>
        <v>#N/A</v>
      </c>
      <c r="J17" s="30" t="e">
        <f>VLOOKUP($C17,Tableau1[#All],5,FALSE)</f>
        <v>#N/A</v>
      </c>
      <c r="K17" s="30" t="e">
        <f>VLOOKUP($C17,Tableau1[#All],6,FALSE)</f>
        <v>#N/A</v>
      </c>
      <c r="L17" s="30" t="e">
        <f>VLOOKUP($C17,Tableau1[#All],7,FALSE)</f>
        <v>#N/A</v>
      </c>
      <c r="M17" s="30" t="e">
        <f>VLOOKUP($C17,Tableau1[#All],8,FALSE)</f>
        <v>#N/A</v>
      </c>
      <c r="N17" s="30" t="e">
        <f>VLOOKUP($C17,Tableau1[#All],9,FALSE)</f>
        <v>#N/A</v>
      </c>
      <c r="O17" s="30" t="e">
        <f t="shared" ref="O17:O30" si="2">L17</f>
        <v>#N/A</v>
      </c>
      <c r="P17" s="30" t="e">
        <f t="shared" ref="P17:P30" si="3">IF(M17=0,1000,(1*M17+2*L17))</f>
        <v>#N/A</v>
      </c>
      <c r="Q17" s="30" t="e">
        <f t="shared" ref="Q17:Q30" si="4">IF(N17=0,1000,(N17*1+2*M17+4*L17))</f>
        <v>#N/A</v>
      </c>
      <c r="R17" s="9">
        <f t="shared" ref="R17:R30" si="5">$E17</f>
        <v>0</v>
      </c>
      <c r="S17" s="9" t="e">
        <f t="shared" ref="S17:S30" si="6">R17*$H17</f>
        <v>#N/A</v>
      </c>
      <c r="T17" s="9" t="e">
        <f t="shared" ref="T17:T30" si="7">S17*(2/3)*(0.9)</f>
        <v>#N/A</v>
      </c>
      <c r="U17" s="9" t="e">
        <f t="shared" ref="U17:U30" si="8">S17*(2/3)*(0.94)</f>
        <v>#N/A</v>
      </c>
      <c r="V17" s="9" t="e">
        <f t="shared" ref="V17:V30" si="9">S17*(2/3)*(0.98)</f>
        <v>#N/A</v>
      </c>
      <c r="W17" s="9" t="e">
        <f t="shared" ref="W17:W30" si="10">S17*(2/3)*(1.02)</f>
        <v>#N/A</v>
      </c>
      <c r="X17" s="9" t="e">
        <f t="shared" ref="X17:X30" si="11">S17*(2/3)*(1.06)</f>
        <v>#N/A</v>
      </c>
      <c r="Y17" s="9" t="e">
        <f t="shared" ref="Y17:Y30" si="12">S17*(2/3)*(1.1)</f>
        <v>#N/A</v>
      </c>
      <c r="Z17" s="31" t="e">
        <f t="shared" ref="Z17:Z30" si="13">QUOTIENT(T17,$Q17)</f>
        <v>#N/A</v>
      </c>
      <c r="AA17" s="29" t="e">
        <f t="shared" ref="AA17:AA30" si="14">T17-Z17*$N17</f>
        <v>#N/A</v>
      </c>
      <c r="AB17" s="31" t="e">
        <f t="shared" ref="AB17:AB30" si="15">QUOTIENT(AA17,$P17)</f>
        <v>#N/A</v>
      </c>
      <c r="AC17" s="29" t="e">
        <f t="shared" ref="AC17:AC30" si="16">AA17-AB17*$M17</f>
        <v>#N/A</v>
      </c>
      <c r="AD17" s="31" t="e">
        <f t="shared" ref="AD17:AD30" si="17">QUOTIENT(AC17,$O17)</f>
        <v>#N/A</v>
      </c>
      <c r="AE17" s="29" t="e">
        <f>AC17-AD17*$L17</f>
        <v>#N/A</v>
      </c>
      <c r="AF17" s="31" t="e">
        <f t="shared" ref="AF17:AF30" si="18">QUOTIENT(U17,$Q17)</f>
        <v>#N/A</v>
      </c>
      <c r="AG17" s="29" t="e">
        <f t="shared" ref="AG17:AG30" si="19">U17-AF17*$N17</f>
        <v>#N/A</v>
      </c>
      <c r="AH17" s="31" t="e">
        <f t="shared" ref="AH17:AH30" si="20">QUOTIENT(AG17,$P17)</f>
        <v>#N/A</v>
      </c>
      <c r="AI17" s="29" t="e">
        <f t="shared" ref="AI17:AI30" si="21">AG17-AH17*$M17</f>
        <v>#N/A</v>
      </c>
      <c r="AJ17" s="31" t="e">
        <f t="shared" ref="AJ17:AJ30" si="22">QUOTIENT(AI17,$O17)</f>
        <v>#N/A</v>
      </c>
      <c r="AK17" s="29" t="e">
        <f t="shared" ref="AK17:AK30" si="23">AI17-AJ17*$L17</f>
        <v>#N/A</v>
      </c>
      <c r="AL17" s="31" t="e">
        <f t="shared" ref="AL17:AL30" si="24">QUOTIENT(V17,$Q17)</f>
        <v>#N/A</v>
      </c>
      <c r="AM17" s="29" t="e">
        <f t="shared" ref="AM17:AM30" si="25">V17-AL17*$N17</f>
        <v>#N/A</v>
      </c>
      <c r="AN17" s="31" t="e">
        <f t="shared" ref="AN17:AN30" si="26">QUOTIENT(AM17,$P17)</f>
        <v>#N/A</v>
      </c>
      <c r="AO17" s="29" t="e">
        <f t="shared" ref="AO17:AO30" si="27">AM17-AN17*$M17</f>
        <v>#N/A</v>
      </c>
      <c r="AP17" s="31" t="e">
        <f t="shared" ref="AP17:AP30" si="28">QUOTIENT(AO17,$O17)</f>
        <v>#N/A</v>
      </c>
      <c r="AQ17" s="29" t="e">
        <f t="shared" ref="AQ17:AQ30" si="29">AO17-AP17*$L17</f>
        <v>#N/A</v>
      </c>
      <c r="AR17" s="31" t="e">
        <f t="shared" ref="AR17:AR30" si="30">QUOTIENT(W17,$Q17)</f>
        <v>#N/A</v>
      </c>
      <c r="AS17" s="29" t="e">
        <f t="shared" ref="AS17:AS30" si="31">W17-AR17*$N17</f>
        <v>#N/A</v>
      </c>
      <c r="AT17" s="31" t="e">
        <f t="shared" ref="AT17:AT30" si="32">QUOTIENT(AS17,$P17)</f>
        <v>#N/A</v>
      </c>
      <c r="AU17" s="29" t="e">
        <f t="shared" ref="AU17:AU30" si="33">AS17-AT17*$M17</f>
        <v>#N/A</v>
      </c>
      <c r="AV17" s="31" t="e">
        <f t="shared" ref="AV17:AV30" si="34">QUOTIENT(AU17,$O17)</f>
        <v>#N/A</v>
      </c>
      <c r="AW17" s="29" t="e">
        <f t="shared" ref="AW17:AW30" si="35">AU17-AV17*$L17</f>
        <v>#N/A</v>
      </c>
      <c r="AX17" s="31" t="e">
        <f t="shared" ref="AX17:AX30" si="36">QUOTIENT(X17,$Q17)</f>
        <v>#N/A</v>
      </c>
      <c r="AY17" s="29" t="e">
        <f t="shared" ref="AY17:AY30" si="37">X17-AX17*$N17</f>
        <v>#N/A</v>
      </c>
      <c r="AZ17" s="31" t="e">
        <f t="shared" ref="AZ17:AZ30" si="38">QUOTIENT(AY17,$P17)</f>
        <v>#N/A</v>
      </c>
      <c r="BA17" s="29" t="e">
        <f t="shared" ref="BA17:BA30" si="39">AY17-AZ17*$M17</f>
        <v>#N/A</v>
      </c>
      <c r="BB17" s="31" t="e">
        <f t="shared" ref="BB17:BB30" si="40">QUOTIENT(BA17,$O17)</f>
        <v>#N/A</v>
      </c>
      <c r="BC17" s="29" t="e">
        <f t="shared" ref="BC17:BC30" si="41">BA17-BB17*$L17</f>
        <v>#N/A</v>
      </c>
      <c r="BD17" s="31" t="e">
        <f t="shared" ref="BD17:BD30" si="42">QUOTIENT(Y17,$Q17)</f>
        <v>#N/A</v>
      </c>
      <c r="BE17" s="32" t="e">
        <f t="shared" ref="BE17:BE30" si="43">Y17-BD17*$N17</f>
        <v>#N/A</v>
      </c>
      <c r="BF17" s="31" t="e">
        <f t="shared" ref="BF17:BF30" si="44">QUOTIENT(BE17,$P17)</f>
        <v>#N/A</v>
      </c>
      <c r="BG17" s="33" t="e">
        <f t="shared" ref="BG17:BG30" si="45">BE17-BF17*$M17</f>
        <v>#N/A</v>
      </c>
      <c r="BH17" s="31" t="e">
        <f t="shared" ref="BH17:BH30" si="46">QUOTIENT(BG17,$O17)</f>
        <v>#N/A</v>
      </c>
      <c r="BI17" s="34" t="e">
        <f t="shared" ref="BI17:BI30" si="47">BG17-BH17*$L17</f>
        <v>#N/A</v>
      </c>
      <c r="BJ17" s="34" t="e">
        <f t="shared" ref="BJ17:BJ30" si="48">(Z17+AF17+AL17+AR17+AX17+BD17)/6</f>
        <v>#N/A</v>
      </c>
      <c r="BK17" s="34" t="e">
        <f t="shared" ref="BK17:BK30" si="49">(AB17+AH17+AN17+AT17+AZ17+BF17)/6</f>
        <v>#N/A</v>
      </c>
      <c r="BL17" s="34" t="e">
        <f t="shared" ref="BL17:BL30" si="50">(AD17+AJ17+AP17+AV17+BB17+BH17)/6</f>
        <v>#N/A</v>
      </c>
      <c r="BM17" s="9">
        <f t="shared" ref="BM17:BM30" si="51">$E17+0.1*$G17</f>
        <v>0</v>
      </c>
      <c r="BN17" s="9" t="e">
        <f t="shared" ref="BN17:BN30" si="52">BM17*$H17</f>
        <v>#N/A</v>
      </c>
      <c r="BO17" s="9" t="e">
        <f t="shared" ref="BO17:BO30" si="53">BN17*(2/3)*(0.9)</f>
        <v>#N/A</v>
      </c>
      <c r="BP17" s="9" t="e">
        <f t="shared" ref="BP17:BP30" si="54">BN17*(2/3)*(0.94)</f>
        <v>#N/A</v>
      </c>
      <c r="BQ17" s="9" t="e">
        <f t="shared" ref="BQ17:BQ30" si="55">BN17*(2/3)*(0.98)</f>
        <v>#N/A</v>
      </c>
      <c r="BR17" s="9" t="e">
        <f t="shared" ref="BR17:BR30" si="56">BN17*(2/3)*(1.02)</f>
        <v>#N/A</v>
      </c>
      <c r="BS17" s="9" t="e">
        <f t="shared" ref="BS17:BS30" si="57">BN17*(2/3)*(1.06)</f>
        <v>#N/A</v>
      </c>
      <c r="BT17" s="9" t="e">
        <f t="shared" ref="BT17:BT30" si="58">BN17*(2/3)*(1.1)</f>
        <v>#N/A</v>
      </c>
      <c r="BU17" s="31" t="e">
        <f t="shared" ref="BU17:BU30" si="59">QUOTIENT(BO17,$Q17)</f>
        <v>#N/A</v>
      </c>
      <c r="BV17" s="29" t="e">
        <f t="shared" ref="BV17:BV30" si="60">BO17-BU17*$N17</f>
        <v>#N/A</v>
      </c>
      <c r="BW17" s="31" t="e">
        <f t="shared" ref="BW17:BW30" si="61">QUOTIENT(BV17,$P17)</f>
        <v>#N/A</v>
      </c>
      <c r="BX17" s="29" t="e">
        <f t="shared" ref="BX17:BX30" si="62">BV17-BW17*$M17</f>
        <v>#N/A</v>
      </c>
      <c r="BY17" s="31" t="e">
        <f t="shared" ref="BY17:BY30" si="63">QUOTIENT(BX17,$O17)</f>
        <v>#N/A</v>
      </c>
      <c r="BZ17" s="29" t="e">
        <f>BX17-BY17*$L17</f>
        <v>#N/A</v>
      </c>
      <c r="CA17" s="31" t="e">
        <f t="shared" ref="CA17:CA30" si="64">QUOTIENT(BP17,$Q17)</f>
        <v>#N/A</v>
      </c>
      <c r="CB17" s="29" t="e">
        <f t="shared" ref="CB17:CB30" si="65">BP17-CA17*$N17</f>
        <v>#N/A</v>
      </c>
      <c r="CC17" s="31" t="e">
        <f t="shared" ref="CC17:CC30" si="66">QUOTIENT(CB17,$P17)</f>
        <v>#N/A</v>
      </c>
      <c r="CD17" s="29" t="e">
        <f t="shared" ref="CD17:CD30" si="67">CB17-CC17*$M17</f>
        <v>#N/A</v>
      </c>
      <c r="CE17" s="31" t="e">
        <f t="shared" ref="CE17:CE30" si="68">QUOTIENT(CD17,$O17)</f>
        <v>#N/A</v>
      </c>
      <c r="CF17" s="29" t="e">
        <f t="shared" ref="CF17:CF30" si="69">CD17-CE17*$L17</f>
        <v>#N/A</v>
      </c>
      <c r="CG17" s="31" t="e">
        <f t="shared" ref="CG17:CG30" si="70">QUOTIENT(BQ17,$Q17)</f>
        <v>#N/A</v>
      </c>
      <c r="CH17" s="29" t="e">
        <f t="shared" ref="CH17:CH30" si="71">BQ17-CG17*$N17</f>
        <v>#N/A</v>
      </c>
      <c r="CI17" s="31" t="e">
        <f t="shared" ref="CI17:CI30" si="72">QUOTIENT(CH17,$P17)</f>
        <v>#N/A</v>
      </c>
      <c r="CJ17" s="29" t="e">
        <f t="shared" ref="CJ17:CJ30" si="73">CH17-CI17*$M17</f>
        <v>#N/A</v>
      </c>
      <c r="CK17" s="31" t="e">
        <f t="shared" ref="CK17:CK30" si="74">QUOTIENT(CJ17,$O17)</f>
        <v>#N/A</v>
      </c>
      <c r="CL17" s="29" t="e">
        <f t="shared" ref="CL17:CL30" si="75">CJ17-CK17*$L17</f>
        <v>#N/A</v>
      </c>
      <c r="CM17" s="31" t="e">
        <f t="shared" ref="CM17:CM30" si="76">QUOTIENT(BR17,$Q17)</f>
        <v>#N/A</v>
      </c>
      <c r="CN17" s="29" t="e">
        <f t="shared" ref="CN17:CN30" si="77">BR17-CM17*$N17</f>
        <v>#N/A</v>
      </c>
      <c r="CO17" s="31" t="e">
        <f t="shared" ref="CO17:CO30" si="78">QUOTIENT(CN17,$P17)</f>
        <v>#N/A</v>
      </c>
      <c r="CP17" s="29" t="e">
        <f t="shared" ref="CP17:CP30" si="79">CN17-CO17*$M17</f>
        <v>#N/A</v>
      </c>
      <c r="CQ17" s="31" t="e">
        <f t="shared" ref="CQ17:CQ30" si="80">QUOTIENT(CP17,$O17)</f>
        <v>#N/A</v>
      </c>
      <c r="CR17" s="29" t="e">
        <f t="shared" ref="CR17:CR30" si="81">CP17-CQ17*$L17</f>
        <v>#N/A</v>
      </c>
      <c r="CS17" s="31" t="e">
        <f t="shared" ref="CS17:CS30" si="82">QUOTIENT(BS17,$Q17)</f>
        <v>#N/A</v>
      </c>
      <c r="CT17" s="29" t="e">
        <f t="shared" ref="CT17:CT30" si="83">BS17-CS17*$N17</f>
        <v>#N/A</v>
      </c>
      <c r="CU17" s="31" t="e">
        <f t="shared" ref="CU17:CU30" si="84">QUOTIENT(CT17,$P17)</f>
        <v>#N/A</v>
      </c>
      <c r="CV17" s="29" t="e">
        <f t="shared" ref="CV17:CV30" si="85">CT17-CU17*$M17</f>
        <v>#N/A</v>
      </c>
      <c r="CW17" s="31" t="e">
        <f t="shared" ref="CW17:CW30" si="86">QUOTIENT(CV17,$O17)</f>
        <v>#N/A</v>
      </c>
      <c r="CX17" s="29" t="e">
        <f t="shared" ref="CX17:CX30" si="87">CV17-CW17*$L17</f>
        <v>#N/A</v>
      </c>
      <c r="CY17" s="31" t="e">
        <f t="shared" ref="CY17:CY30" si="88">QUOTIENT(BT17,$Q17)</f>
        <v>#N/A</v>
      </c>
      <c r="CZ17" s="32" t="e">
        <f t="shared" ref="CZ17:CZ30" si="89">BT17-CY17*$N17</f>
        <v>#N/A</v>
      </c>
      <c r="DA17" s="31" t="e">
        <f t="shared" ref="DA17:DA30" si="90">QUOTIENT(CZ17,$P17)</f>
        <v>#N/A</v>
      </c>
      <c r="DB17" s="33" t="e">
        <f t="shared" ref="DB17:DB30" si="91">CZ17-DA17*$M17</f>
        <v>#N/A</v>
      </c>
      <c r="DC17" s="31" t="e">
        <f t="shared" ref="DC17:DC30" si="92">QUOTIENT(DB17,$O17)</f>
        <v>#N/A</v>
      </c>
      <c r="DD17" s="34" t="e">
        <f t="shared" ref="DD17:DD30" si="93">DB17-DC17*$L17</f>
        <v>#N/A</v>
      </c>
      <c r="DE17" s="34" t="e">
        <f t="shared" ref="DE17:DE30" si="94">(BU17+CA17+CG17+CM17+CS17+CY17)/6</f>
        <v>#N/A</v>
      </c>
      <c r="DF17" s="34" t="e">
        <f t="shared" ref="DF17:DF30" si="95">(BW17+CC17+CI17+CO17+CU17+DA17)/6</f>
        <v>#N/A</v>
      </c>
      <c r="DG17" s="34" t="e">
        <f t="shared" ref="DG17:DG30" si="96">(BY17+CE17+CK17+CQ17+CW17+DC17)/6</f>
        <v>#N/A</v>
      </c>
      <c r="DH17" s="9">
        <f t="shared" ref="DH17:DH30" si="97">$E17+0.2*$G17</f>
        <v>0</v>
      </c>
      <c r="DI17" s="9" t="e">
        <f t="shared" ref="DI17:DI30" si="98">DH17*$H17</f>
        <v>#N/A</v>
      </c>
      <c r="DJ17" s="9" t="e">
        <f t="shared" ref="DJ17:DJ30" si="99">DI17*(2/3)*(0.9)</f>
        <v>#N/A</v>
      </c>
      <c r="DK17" s="9" t="e">
        <f t="shared" ref="DK17:DK30" si="100">DI17*(2/3)*(0.94)</f>
        <v>#N/A</v>
      </c>
      <c r="DL17" s="9" t="e">
        <f t="shared" ref="DL17:DL30" si="101">DI17*(2/3)*(0.98)</f>
        <v>#N/A</v>
      </c>
      <c r="DM17" s="9" t="e">
        <f t="shared" ref="DM17:DM30" si="102">DI17*(2/3)*(1.02)</f>
        <v>#N/A</v>
      </c>
      <c r="DN17" s="9" t="e">
        <f t="shared" ref="DN17:DN30" si="103">DI17*(2/3)*(1.06)</f>
        <v>#N/A</v>
      </c>
      <c r="DO17" s="9" t="e">
        <f t="shared" ref="DO17:DO30" si="104">DI17*(2/3)*(1.1)</f>
        <v>#N/A</v>
      </c>
      <c r="DP17" s="31" t="e">
        <f t="shared" ref="DP17:DP30" si="105">QUOTIENT(DJ17,$Q17)</f>
        <v>#N/A</v>
      </c>
      <c r="DQ17" s="29" t="e">
        <f t="shared" ref="DQ17:DQ30" si="106">DJ17-DP17*$N17</f>
        <v>#N/A</v>
      </c>
      <c r="DR17" s="31" t="e">
        <f t="shared" ref="DR17:DR30" si="107">QUOTIENT(DQ17,$P17)</f>
        <v>#N/A</v>
      </c>
      <c r="DS17" s="29" t="e">
        <f t="shared" ref="DS17:DS30" si="108">DQ17-DR17*$M17</f>
        <v>#N/A</v>
      </c>
      <c r="DT17" s="31" t="e">
        <f t="shared" ref="DT17:DT30" si="109">QUOTIENT(DS17,$O17)</f>
        <v>#N/A</v>
      </c>
      <c r="DU17" s="29" t="e">
        <f>DS17-DT17*$L17</f>
        <v>#N/A</v>
      </c>
      <c r="DV17" s="31" t="e">
        <f t="shared" ref="DV17:DV30" si="110">QUOTIENT(DK17,$Q17)</f>
        <v>#N/A</v>
      </c>
      <c r="DW17" s="29" t="e">
        <f t="shared" ref="DW17:DW30" si="111">DK17-DV17*$N17</f>
        <v>#N/A</v>
      </c>
      <c r="DX17" s="31" t="e">
        <f t="shared" ref="DX17:DX30" si="112">QUOTIENT(DW17,$P17)</f>
        <v>#N/A</v>
      </c>
      <c r="DY17" s="29" t="e">
        <f t="shared" ref="DY17:DY30" si="113">DW17-DX17*$M17</f>
        <v>#N/A</v>
      </c>
      <c r="DZ17" s="31" t="e">
        <f t="shared" ref="DZ17:DZ30" si="114">QUOTIENT(DY17,$O17)</f>
        <v>#N/A</v>
      </c>
      <c r="EA17" s="29" t="e">
        <f t="shared" ref="EA17:EA30" si="115">DY17-DZ17*$L17</f>
        <v>#N/A</v>
      </c>
      <c r="EB17" s="31" t="e">
        <f t="shared" ref="EB17:EB30" si="116">QUOTIENT(DL17,$Q17)</f>
        <v>#N/A</v>
      </c>
      <c r="EC17" s="29" t="e">
        <f t="shared" ref="EC17:EC30" si="117">DL17-EB17*$N17</f>
        <v>#N/A</v>
      </c>
      <c r="ED17" s="31" t="e">
        <f t="shared" ref="ED17:ED30" si="118">QUOTIENT(EC17,$P17)</f>
        <v>#N/A</v>
      </c>
      <c r="EE17" s="29" t="e">
        <f t="shared" ref="EE17:EE30" si="119">EC17-ED17*$M17</f>
        <v>#N/A</v>
      </c>
      <c r="EF17" s="31" t="e">
        <f t="shared" ref="EF17:EF30" si="120">QUOTIENT(EE17,$O17)</f>
        <v>#N/A</v>
      </c>
      <c r="EG17" s="29" t="e">
        <f t="shared" ref="EG17:EG30" si="121">EE17-EF17*$L17</f>
        <v>#N/A</v>
      </c>
      <c r="EH17" s="31" t="e">
        <f t="shared" ref="EH17:EH30" si="122">QUOTIENT(DM17,$Q17)</f>
        <v>#N/A</v>
      </c>
      <c r="EI17" s="29" t="e">
        <f t="shared" ref="EI17:EI30" si="123">DM17-EH17*$N17</f>
        <v>#N/A</v>
      </c>
      <c r="EJ17" s="31" t="e">
        <f t="shared" ref="EJ17:EJ30" si="124">QUOTIENT(EI17,$P17)</f>
        <v>#N/A</v>
      </c>
      <c r="EK17" s="29" t="e">
        <f t="shared" ref="EK17:EK30" si="125">EI17-EJ17*$M17</f>
        <v>#N/A</v>
      </c>
      <c r="EL17" s="31" t="e">
        <f t="shared" ref="EL17:EL30" si="126">QUOTIENT(EK17,$O17)</f>
        <v>#N/A</v>
      </c>
      <c r="EM17" s="29" t="e">
        <f t="shared" ref="EM17:EM30" si="127">EK17-EL17*$L17</f>
        <v>#N/A</v>
      </c>
      <c r="EN17" s="31" t="e">
        <f t="shared" ref="EN17:EN30" si="128">QUOTIENT(DN17,$Q17)</f>
        <v>#N/A</v>
      </c>
      <c r="EO17" s="29" t="e">
        <f t="shared" ref="EO17:EO30" si="129">DN17-EN17*$N17</f>
        <v>#N/A</v>
      </c>
      <c r="EP17" s="31" t="e">
        <f t="shared" ref="EP17:EP30" si="130">QUOTIENT(EO17,$P17)</f>
        <v>#N/A</v>
      </c>
      <c r="EQ17" s="29" t="e">
        <f t="shared" ref="EQ17:EQ30" si="131">EO17-EP17*$M17</f>
        <v>#N/A</v>
      </c>
      <c r="ER17" s="31" t="e">
        <f t="shared" ref="ER17:ER30" si="132">QUOTIENT(EQ17,$O17)</f>
        <v>#N/A</v>
      </c>
      <c r="ES17" s="29" t="e">
        <f t="shared" ref="ES17:ES30" si="133">EQ17-ER17*$L17</f>
        <v>#N/A</v>
      </c>
      <c r="ET17" s="31" t="e">
        <f t="shared" ref="ET17:ET30" si="134">QUOTIENT(DO17,$Q17)</f>
        <v>#N/A</v>
      </c>
      <c r="EU17" s="32" t="e">
        <f t="shared" ref="EU17:EU30" si="135">DO17-ET17*$N17</f>
        <v>#N/A</v>
      </c>
      <c r="EV17" s="31" t="e">
        <f t="shared" ref="EV17:EV30" si="136">QUOTIENT(EU17,$P17)</f>
        <v>#N/A</v>
      </c>
      <c r="EW17" s="33" t="e">
        <f t="shared" ref="EW17:EW30" si="137">EU17-EV17*$M17</f>
        <v>#N/A</v>
      </c>
      <c r="EX17" s="31" t="e">
        <f t="shared" ref="EX17:EX30" si="138">QUOTIENT(EW17,$O17)</f>
        <v>#N/A</v>
      </c>
      <c r="EY17" s="34" t="e">
        <f t="shared" ref="EY17:EY30" si="139">EW17-EX17*$L17</f>
        <v>#N/A</v>
      </c>
      <c r="EZ17" s="34" t="e">
        <f t="shared" ref="EZ17:EZ30" si="140">(DP17+DV17+EB17+EH17+EN17+ET17)/6</f>
        <v>#N/A</v>
      </c>
      <c r="FA17" s="34" t="e">
        <f t="shared" ref="FA17:FA30" si="141">(DR17+DX17+ED17+EJ17+EP17+EV17)/6</f>
        <v>#N/A</v>
      </c>
      <c r="FB17" s="34" t="e">
        <f t="shared" ref="FB17:FB30" si="142">(DT17+DZ17+EF17+EL17+ER17+EX17)/6</f>
        <v>#N/A</v>
      </c>
      <c r="FC17" s="9">
        <f t="shared" ref="FC17:FC30" si="143">$E17+0.3*$G17</f>
        <v>0</v>
      </c>
      <c r="FD17" s="9" t="e">
        <f t="shared" ref="FD17:FD30" si="144">FC17*$H17</f>
        <v>#N/A</v>
      </c>
      <c r="FE17" s="9" t="e">
        <f t="shared" ref="FE17:FE30" si="145">FD17*(2/3)*(0.9)</f>
        <v>#N/A</v>
      </c>
      <c r="FF17" s="9" t="e">
        <f t="shared" ref="FF17:FF30" si="146">FD17*(2/3)*(0.94)</f>
        <v>#N/A</v>
      </c>
      <c r="FG17" s="9" t="e">
        <f t="shared" ref="FG17:FG30" si="147">FD17*(2/3)*(0.98)</f>
        <v>#N/A</v>
      </c>
      <c r="FH17" s="9" t="e">
        <f t="shared" ref="FH17:FH30" si="148">FD17*(2/3)*(1.02)</f>
        <v>#N/A</v>
      </c>
      <c r="FI17" s="9" t="e">
        <f t="shared" ref="FI17:FI30" si="149">FD17*(2/3)*(1.06)</f>
        <v>#N/A</v>
      </c>
      <c r="FJ17" s="9" t="e">
        <f t="shared" ref="FJ17:FJ30" si="150">FD17*(2/3)*(1.1)</f>
        <v>#N/A</v>
      </c>
      <c r="FK17" s="31" t="e">
        <f t="shared" ref="FK17:FK30" si="151">QUOTIENT(FE17,$Q17)</f>
        <v>#N/A</v>
      </c>
      <c r="FL17" s="29" t="e">
        <f t="shared" ref="FL17:FL30" si="152">FE17-FK17*$N17</f>
        <v>#N/A</v>
      </c>
      <c r="FM17" s="31" t="e">
        <f t="shared" ref="FM17:FM30" si="153">QUOTIENT(FL17,$P17)</f>
        <v>#N/A</v>
      </c>
      <c r="FN17" s="29" t="e">
        <f t="shared" ref="FN17:FN30" si="154">FL17-FM17*$M17</f>
        <v>#N/A</v>
      </c>
      <c r="FO17" s="31" t="e">
        <f t="shared" ref="FO17:FO30" si="155">QUOTIENT(FN17,$O17)</f>
        <v>#N/A</v>
      </c>
      <c r="FP17" s="29" t="e">
        <f>FN17-FO17*$L17</f>
        <v>#N/A</v>
      </c>
      <c r="FQ17" s="31" t="e">
        <f t="shared" ref="FQ17:FQ30" si="156">QUOTIENT(FF17,$Q17)</f>
        <v>#N/A</v>
      </c>
      <c r="FR17" s="29" t="e">
        <f t="shared" ref="FR17:FR30" si="157">FF17-FQ17*$N17</f>
        <v>#N/A</v>
      </c>
      <c r="FS17" s="31" t="e">
        <f t="shared" ref="FS17:FS30" si="158">QUOTIENT(FR17,$P17)</f>
        <v>#N/A</v>
      </c>
      <c r="FT17" s="29" t="e">
        <f t="shared" ref="FT17:FT30" si="159">FR17-FS17*$M17</f>
        <v>#N/A</v>
      </c>
      <c r="FU17" s="31" t="e">
        <f t="shared" ref="FU17:FU30" si="160">QUOTIENT(FT17,$O17)</f>
        <v>#N/A</v>
      </c>
      <c r="FV17" s="29" t="e">
        <f t="shared" ref="FV17:FV30" si="161">FT17-FU17*$L17</f>
        <v>#N/A</v>
      </c>
      <c r="FW17" s="31" t="e">
        <f t="shared" ref="FW17:FW30" si="162">QUOTIENT(FG17,$Q17)</f>
        <v>#N/A</v>
      </c>
      <c r="FX17" s="29" t="e">
        <f t="shared" ref="FX17:FX30" si="163">FG17-FW17*$N17</f>
        <v>#N/A</v>
      </c>
      <c r="FY17" s="31" t="e">
        <f t="shared" ref="FY17:FY30" si="164">QUOTIENT(FX17,$P17)</f>
        <v>#N/A</v>
      </c>
      <c r="FZ17" s="29" t="e">
        <f t="shared" ref="FZ17:FZ30" si="165">FX17-FY17*$M17</f>
        <v>#N/A</v>
      </c>
      <c r="GA17" s="31" t="e">
        <f t="shared" ref="GA17:GA30" si="166">QUOTIENT(FZ17,$O17)</f>
        <v>#N/A</v>
      </c>
      <c r="GB17" s="29" t="e">
        <f t="shared" ref="GB17:GB30" si="167">FZ17-GA17*$L17</f>
        <v>#N/A</v>
      </c>
      <c r="GC17" s="31" t="e">
        <f t="shared" ref="GC17:GC30" si="168">QUOTIENT(FH17,$Q17)</f>
        <v>#N/A</v>
      </c>
      <c r="GD17" s="29" t="e">
        <f t="shared" ref="GD17:GD30" si="169">FH17-GC17*$N17</f>
        <v>#N/A</v>
      </c>
      <c r="GE17" s="31" t="e">
        <f t="shared" ref="GE17:GE30" si="170">QUOTIENT(GD17,$P17)</f>
        <v>#N/A</v>
      </c>
      <c r="GF17" s="29" t="e">
        <f t="shared" ref="GF17:GF30" si="171">GD17-GE17*$M17</f>
        <v>#N/A</v>
      </c>
      <c r="GG17" s="31" t="e">
        <f t="shared" ref="GG17:GG30" si="172">QUOTIENT(GF17,$O17)</f>
        <v>#N/A</v>
      </c>
      <c r="GH17" s="29" t="e">
        <f t="shared" ref="GH17:GH30" si="173">GF17-GG17*$L17</f>
        <v>#N/A</v>
      </c>
      <c r="GI17" s="31" t="e">
        <f t="shared" ref="GI17:GI30" si="174">QUOTIENT(FI17,$Q17)</f>
        <v>#N/A</v>
      </c>
      <c r="GJ17" s="29" t="e">
        <f t="shared" ref="GJ17:GJ30" si="175">FI17-GI17*$N17</f>
        <v>#N/A</v>
      </c>
      <c r="GK17" s="31" t="e">
        <f t="shared" ref="GK17:GK30" si="176">QUOTIENT(GJ17,$P17)</f>
        <v>#N/A</v>
      </c>
      <c r="GL17" s="29" t="e">
        <f t="shared" ref="GL17:GL30" si="177">GJ17-GK17*$M17</f>
        <v>#N/A</v>
      </c>
      <c r="GM17" s="31" t="e">
        <f t="shared" ref="GM17:GM30" si="178">QUOTIENT(GL17,$O17)</f>
        <v>#N/A</v>
      </c>
      <c r="GN17" s="29" t="e">
        <f t="shared" ref="GN17:GN30" si="179">GL17-GM17*$L17</f>
        <v>#N/A</v>
      </c>
      <c r="GO17" s="31" t="e">
        <f t="shared" ref="GO17:GO30" si="180">QUOTIENT(FJ17,$Q17)</f>
        <v>#N/A</v>
      </c>
      <c r="GP17" s="32" t="e">
        <f t="shared" ref="GP17:GP30" si="181">FJ17-GO17*$N17</f>
        <v>#N/A</v>
      </c>
      <c r="GQ17" s="31" t="e">
        <f t="shared" ref="GQ17:GQ30" si="182">QUOTIENT(GP17,$P17)</f>
        <v>#N/A</v>
      </c>
      <c r="GR17" s="33" t="e">
        <f t="shared" ref="GR17:GR30" si="183">GP17-GQ17*$M17</f>
        <v>#N/A</v>
      </c>
      <c r="GS17" s="31" t="e">
        <f t="shared" ref="GS17:GS30" si="184">QUOTIENT(GR17,$O17)</f>
        <v>#N/A</v>
      </c>
      <c r="GT17" s="34" t="e">
        <f t="shared" ref="GT17:GT30" si="185">GR17-GS17*$L17</f>
        <v>#N/A</v>
      </c>
      <c r="GU17" s="34" t="e">
        <f t="shared" ref="GU17:GU30" si="186">(FK17+FQ17+FW17+GC17+GI17+GO17)/6</f>
        <v>#N/A</v>
      </c>
      <c r="GV17" s="34" t="e">
        <f t="shared" ref="GV17:GV30" si="187">(FM17+FS17+FY17+GE17+GK17+GQ17)/6</f>
        <v>#N/A</v>
      </c>
      <c r="GW17" s="34" t="e">
        <f t="shared" ref="GW17:GW30" si="188">(FO17+FU17+GA17+GG17+GM17+GS17)/6</f>
        <v>#N/A</v>
      </c>
      <c r="GX17" s="9">
        <f t="shared" ref="GX17:GX30" si="189">$E17+0.4*$G17</f>
        <v>0</v>
      </c>
      <c r="GY17" s="9" t="e">
        <f t="shared" ref="GY17:GY30" si="190">GX17*$H17</f>
        <v>#N/A</v>
      </c>
      <c r="GZ17" s="9" t="e">
        <f t="shared" ref="GZ17:GZ30" si="191">GY17*(2/3)*(0.9)</f>
        <v>#N/A</v>
      </c>
      <c r="HA17" s="9" t="e">
        <f t="shared" ref="HA17:HA30" si="192">GY17*(2/3)*(0.94)</f>
        <v>#N/A</v>
      </c>
      <c r="HB17" s="9" t="e">
        <f t="shared" ref="HB17:HB30" si="193">GY17*(2/3)*(0.98)</f>
        <v>#N/A</v>
      </c>
      <c r="HC17" s="9" t="e">
        <f t="shared" ref="HC17:HC30" si="194">GY17*(2/3)*(1.02)</f>
        <v>#N/A</v>
      </c>
      <c r="HD17" s="9" t="e">
        <f t="shared" ref="HD17:HD30" si="195">GY17*(2/3)*(1.06)</f>
        <v>#N/A</v>
      </c>
      <c r="HE17" s="9" t="e">
        <f t="shared" ref="HE17:HE30" si="196">GY17*(2/3)*(1.1)</f>
        <v>#N/A</v>
      </c>
      <c r="HF17" s="31" t="e">
        <f t="shared" ref="HF17:HF30" si="197">QUOTIENT(GZ17,$Q17)</f>
        <v>#N/A</v>
      </c>
      <c r="HG17" s="29" t="e">
        <f t="shared" ref="HG17:HG30" si="198">GZ17-HF17*$N17</f>
        <v>#N/A</v>
      </c>
      <c r="HH17" s="31" t="e">
        <f t="shared" ref="HH17:HH30" si="199">QUOTIENT(HG17,$P17)</f>
        <v>#N/A</v>
      </c>
      <c r="HI17" s="29" t="e">
        <f t="shared" ref="HI17:HI30" si="200">HG17-HH17*$M17</f>
        <v>#N/A</v>
      </c>
      <c r="HJ17" s="31" t="e">
        <f t="shared" ref="HJ17:HJ30" si="201">QUOTIENT(HI17,$O17)</f>
        <v>#N/A</v>
      </c>
      <c r="HK17" s="29" t="e">
        <f>HI17-HJ17*$L17</f>
        <v>#N/A</v>
      </c>
      <c r="HL17" s="31" t="e">
        <f t="shared" ref="HL17:HL30" si="202">QUOTIENT(HA17,$Q17)</f>
        <v>#N/A</v>
      </c>
      <c r="HM17" s="29" t="e">
        <f t="shared" ref="HM17:HM30" si="203">HA17-HL17*$N17</f>
        <v>#N/A</v>
      </c>
      <c r="HN17" s="31" t="e">
        <f t="shared" ref="HN17:HN30" si="204">QUOTIENT(HM17,$P17)</f>
        <v>#N/A</v>
      </c>
      <c r="HO17" s="29" t="e">
        <f t="shared" ref="HO17:HO30" si="205">HM17-HN17*$M17</f>
        <v>#N/A</v>
      </c>
      <c r="HP17" s="31" t="e">
        <f t="shared" ref="HP17:HP30" si="206">QUOTIENT(HO17,$O17)</f>
        <v>#N/A</v>
      </c>
      <c r="HQ17" s="29" t="e">
        <f t="shared" ref="HQ17:HQ30" si="207">HO17-HP17*$L17</f>
        <v>#N/A</v>
      </c>
      <c r="HR17" s="31" t="e">
        <f t="shared" ref="HR17:HR30" si="208">QUOTIENT(HB17,$Q17)</f>
        <v>#N/A</v>
      </c>
      <c r="HS17" s="29" t="e">
        <f t="shared" ref="HS17:HS30" si="209">HB17-HR17*$N17</f>
        <v>#N/A</v>
      </c>
      <c r="HT17" s="31" t="e">
        <f t="shared" ref="HT17:HT30" si="210">QUOTIENT(HS17,$P17)</f>
        <v>#N/A</v>
      </c>
      <c r="HU17" s="29" t="e">
        <f t="shared" ref="HU17:HU30" si="211">HS17-HT17*$M17</f>
        <v>#N/A</v>
      </c>
      <c r="HV17" s="31" t="e">
        <f t="shared" ref="HV17:HV30" si="212">QUOTIENT(HU17,$O17)</f>
        <v>#N/A</v>
      </c>
      <c r="HW17" s="29" t="e">
        <f t="shared" ref="HW17:HW30" si="213">HU17-HV17*$L17</f>
        <v>#N/A</v>
      </c>
      <c r="HX17" s="31" t="e">
        <f t="shared" ref="HX17:HX30" si="214">QUOTIENT(HC17,$Q17)</f>
        <v>#N/A</v>
      </c>
      <c r="HY17" s="29" t="e">
        <f t="shared" ref="HY17:HY30" si="215">HC17-HX17*$N17</f>
        <v>#N/A</v>
      </c>
      <c r="HZ17" s="31" t="e">
        <f t="shared" ref="HZ17:HZ30" si="216">QUOTIENT(HY17,$P17)</f>
        <v>#N/A</v>
      </c>
      <c r="IA17" s="29" t="e">
        <f t="shared" ref="IA17:IA30" si="217">HY17-HZ17*$M17</f>
        <v>#N/A</v>
      </c>
      <c r="IB17" s="31" t="e">
        <f t="shared" ref="IB17:IB30" si="218">QUOTIENT(IA17,$O17)</f>
        <v>#N/A</v>
      </c>
      <c r="IC17" s="29" t="e">
        <f t="shared" ref="IC17:IC30" si="219">IA17-IB17*$L17</f>
        <v>#N/A</v>
      </c>
      <c r="ID17" s="31" t="e">
        <f t="shared" ref="ID17:ID30" si="220">QUOTIENT(HD17,$Q17)</f>
        <v>#N/A</v>
      </c>
      <c r="IE17" s="29" t="e">
        <f t="shared" ref="IE17:IE30" si="221">HD17-ID17*$N17</f>
        <v>#N/A</v>
      </c>
      <c r="IF17" s="31" t="e">
        <f t="shared" ref="IF17:IF30" si="222">QUOTIENT(IE17,$P17)</f>
        <v>#N/A</v>
      </c>
      <c r="IG17" s="29" t="e">
        <f t="shared" ref="IG17:IG30" si="223">IE17-IF17*$M17</f>
        <v>#N/A</v>
      </c>
      <c r="IH17" s="31" t="e">
        <f t="shared" ref="IH17:IH30" si="224">QUOTIENT(IG17,$O17)</f>
        <v>#N/A</v>
      </c>
      <c r="II17" s="29" t="e">
        <f t="shared" ref="II17:II30" si="225">IG17-IH17*$L17</f>
        <v>#N/A</v>
      </c>
      <c r="IJ17" s="31" t="e">
        <f t="shared" ref="IJ17:IJ30" si="226">QUOTIENT(HE17,$Q17)</f>
        <v>#N/A</v>
      </c>
      <c r="IK17" s="32" t="e">
        <f t="shared" ref="IK17:IK30" si="227">HE17-IJ17*$N17</f>
        <v>#N/A</v>
      </c>
      <c r="IL17" s="31" t="e">
        <f t="shared" ref="IL17:IL30" si="228">QUOTIENT(IK17,$P17)</f>
        <v>#N/A</v>
      </c>
      <c r="IM17" s="33" t="e">
        <f t="shared" ref="IM17:IM30" si="229">IK17-IL17*$M17</f>
        <v>#N/A</v>
      </c>
      <c r="IN17" s="31" t="e">
        <f t="shared" ref="IN17:IN30" si="230">QUOTIENT(IM17,$O17)</f>
        <v>#N/A</v>
      </c>
      <c r="IO17" s="34" t="e">
        <f t="shared" ref="IO17:IO30" si="231">IM17-IN17*$L17</f>
        <v>#N/A</v>
      </c>
      <c r="IP17" s="34" t="e">
        <f t="shared" ref="IP17:IP30" si="232">(HF17+HL17+HR17+HX17+ID17+IJ17)/6</f>
        <v>#N/A</v>
      </c>
      <c r="IQ17" s="34" t="e">
        <f t="shared" ref="IQ17:IQ30" si="233">(HH17+HN17+HT17+HZ17+IF17+IL17)/6</f>
        <v>#N/A</v>
      </c>
      <c r="IR17" s="34" t="e">
        <f t="shared" ref="IR17:IR30" si="234">(HJ17+HP17+HV17+IB17+IH17+IN17)/6</f>
        <v>#N/A</v>
      </c>
      <c r="IS17" s="9">
        <f t="shared" ref="IS17:IS30" si="235">$E17+0.5*$G17</f>
        <v>0</v>
      </c>
      <c r="IT17" s="9" t="e">
        <f t="shared" ref="IT17:IT30" si="236">IS17*$H17</f>
        <v>#N/A</v>
      </c>
      <c r="IU17" s="9" t="e">
        <f t="shared" ref="IU17:IU30" si="237">IT17*(2/3)*(0.9)</f>
        <v>#N/A</v>
      </c>
      <c r="IV17" s="9" t="e">
        <f t="shared" ref="IV17:IV30" si="238">IT17*(2/3)*(0.94)</f>
        <v>#N/A</v>
      </c>
      <c r="IW17" s="9" t="e">
        <f t="shared" ref="IW17:IW30" si="239">IT17*(2/3)*(0.98)</f>
        <v>#N/A</v>
      </c>
      <c r="IX17" s="9" t="e">
        <f t="shared" ref="IX17:IX30" si="240">IT17*(2/3)*(1.02)</f>
        <v>#N/A</v>
      </c>
      <c r="IY17" s="9" t="e">
        <f t="shared" ref="IY17:IY30" si="241">IT17*(2/3)*(1.06)</f>
        <v>#N/A</v>
      </c>
      <c r="IZ17" s="9" t="e">
        <f t="shared" ref="IZ17:IZ30" si="242">IT17*(2/3)*(1.1)</f>
        <v>#N/A</v>
      </c>
      <c r="JA17" s="31" t="e">
        <f t="shared" ref="JA17:JA30" si="243">QUOTIENT(IU17,$Q17)</f>
        <v>#N/A</v>
      </c>
      <c r="JB17" s="29" t="e">
        <f t="shared" ref="JB17:JB30" si="244">IU17-JA17*$N17</f>
        <v>#N/A</v>
      </c>
      <c r="JC17" s="31" t="e">
        <f t="shared" ref="JC17:JC30" si="245">QUOTIENT(JB17,$P17)</f>
        <v>#N/A</v>
      </c>
      <c r="JD17" s="29" t="e">
        <f t="shared" ref="JD17:JD30" si="246">JB17-JC17*$M17</f>
        <v>#N/A</v>
      </c>
      <c r="JE17" s="31" t="e">
        <f t="shared" ref="JE17:JE30" si="247">QUOTIENT(JD17,$O17)</f>
        <v>#N/A</v>
      </c>
      <c r="JF17" s="29" t="e">
        <f>JD17-JE17*$L17</f>
        <v>#N/A</v>
      </c>
      <c r="JG17" s="31" t="e">
        <f t="shared" ref="JG17:JG30" si="248">QUOTIENT(IV17,$Q17)</f>
        <v>#N/A</v>
      </c>
      <c r="JH17" s="29" t="e">
        <f t="shared" ref="JH17:JH30" si="249">IV17-JG17*$N17</f>
        <v>#N/A</v>
      </c>
      <c r="JI17" s="31" t="e">
        <f t="shared" ref="JI17:JI30" si="250">QUOTIENT(JH17,$P17)</f>
        <v>#N/A</v>
      </c>
      <c r="JJ17" s="29" t="e">
        <f t="shared" ref="JJ17:JJ30" si="251">JH17-JI17*$M17</f>
        <v>#N/A</v>
      </c>
      <c r="JK17" s="31" t="e">
        <f t="shared" ref="JK17:JK30" si="252">QUOTIENT(JJ17,$O17)</f>
        <v>#N/A</v>
      </c>
      <c r="JL17" s="29" t="e">
        <f t="shared" ref="JL17:JL30" si="253">JJ17-JK17*$L17</f>
        <v>#N/A</v>
      </c>
      <c r="JM17" s="31" t="e">
        <f t="shared" ref="JM17:JM30" si="254">QUOTIENT(IW17,$Q17)</f>
        <v>#N/A</v>
      </c>
      <c r="JN17" s="29" t="e">
        <f t="shared" ref="JN17:JN30" si="255">IW17-JM17*$N17</f>
        <v>#N/A</v>
      </c>
      <c r="JO17" s="31" t="e">
        <f t="shared" ref="JO17:JO30" si="256">QUOTIENT(JN17,$P17)</f>
        <v>#N/A</v>
      </c>
      <c r="JP17" s="29" t="e">
        <f t="shared" ref="JP17:JP30" si="257">JN17-JO17*$M17</f>
        <v>#N/A</v>
      </c>
      <c r="JQ17" s="31" t="e">
        <f t="shared" ref="JQ17:JQ30" si="258">QUOTIENT(JP17,$O17)</f>
        <v>#N/A</v>
      </c>
      <c r="JR17" s="29" t="e">
        <f t="shared" ref="JR17:JR30" si="259">JP17-JQ17*$L17</f>
        <v>#N/A</v>
      </c>
      <c r="JS17" s="31" t="e">
        <f t="shared" ref="JS17:JS30" si="260">QUOTIENT(IX17,$Q17)</f>
        <v>#N/A</v>
      </c>
      <c r="JT17" s="29" t="e">
        <f t="shared" ref="JT17:JT30" si="261">IX17-JS17*$N17</f>
        <v>#N/A</v>
      </c>
      <c r="JU17" s="31" t="e">
        <f t="shared" ref="JU17:JU30" si="262">QUOTIENT(JT17,$P17)</f>
        <v>#N/A</v>
      </c>
      <c r="JV17" s="29" t="e">
        <f t="shared" ref="JV17:JV30" si="263">JT17-JU17*$M17</f>
        <v>#N/A</v>
      </c>
      <c r="JW17" s="31" t="e">
        <f t="shared" ref="JW17:JW30" si="264">QUOTIENT(JV17,$O17)</f>
        <v>#N/A</v>
      </c>
      <c r="JX17" s="29" t="e">
        <f t="shared" ref="JX17:JX30" si="265">JV17-JW17*$L17</f>
        <v>#N/A</v>
      </c>
      <c r="JY17" s="31" t="e">
        <f t="shared" ref="JY17:JY30" si="266">QUOTIENT(IY17,$Q17)</f>
        <v>#N/A</v>
      </c>
      <c r="JZ17" s="29" t="e">
        <f t="shared" ref="JZ17:JZ30" si="267">IY17-JY17*$N17</f>
        <v>#N/A</v>
      </c>
      <c r="KA17" s="31" t="e">
        <f t="shared" ref="KA17:KA30" si="268">QUOTIENT(JZ17,$P17)</f>
        <v>#N/A</v>
      </c>
      <c r="KB17" s="29" t="e">
        <f t="shared" ref="KB17:KB30" si="269">JZ17-KA17*$M17</f>
        <v>#N/A</v>
      </c>
      <c r="KC17" s="31" t="e">
        <f t="shared" ref="KC17:KC30" si="270">QUOTIENT(KB17,$O17)</f>
        <v>#N/A</v>
      </c>
      <c r="KD17" s="29" t="e">
        <f t="shared" ref="KD17:KD30" si="271">KB17-KC17*$L17</f>
        <v>#N/A</v>
      </c>
      <c r="KE17" s="31" t="e">
        <f t="shared" ref="KE17:KE30" si="272">QUOTIENT(IZ17,$Q17)</f>
        <v>#N/A</v>
      </c>
      <c r="KF17" s="32" t="e">
        <f t="shared" ref="KF17:KF30" si="273">IZ17-KE17*$N17</f>
        <v>#N/A</v>
      </c>
      <c r="KG17" s="31" t="e">
        <f t="shared" ref="KG17:KG30" si="274">QUOTIENT(KF17,$P17)</f>
        <v>#N/A</v>
      </c>
      <c r="KH17" s="33" t="e">
        <f t="shared" ref="KH17:KH30" si="275">KF17-KG17*$M17</f>
        <v>#N/A</v>
      </c>
      <c r="KI17" s="31" t="e">
        <f t="shared" ref="KI17:KI30" si="276">QUOTIENT(KH17,$O17)</f>
        <v>#N/A</v>
      </c>
      <c r="KJ17" s="34" t="e">
        <f t="shared" ref="KJ17:KJ30" si="277">KH17-KI17*$L17</f>
        <v>#N/A</v>
      </c>
      <c r="KK17" s="34" t="e">
        <f t="shared" ref="KK17:KK30" si="278">(JA17+JG17+JM17+JS17+JY17+KE17)/6</f>
        <v>#N/A</v>
      </c>
      <c r="KL17" s="34" t="e">
        <f t="shared" ref="KL17:KL30" si="279">(JC17+JI17+JO17+JU17+KA17+KG17)/6</f>
        <v>#N/A</v>
      </c>
      <c r="KM17" s="34" t="e">
        <f t="shared" ref="KM17:KM30" si="280">(JE17+JK17+JQ17+JW17+KC17+KI17)/6</f>
        <v>#N/A</v>
      </c>
      <c r="KN17" s="9">
        <f t="shared" ref="KN17:KN30" si="281">$E17+0.6*$G17</f>
        <v>0</v>
      </c>
      <c r="KO17" s="9" t="e">
        <f t="shared" ref="KO17:KO30" si="282">KN17*$H17</f>
        <v>#N/A</v>
      </c>
      <c r="KP17" s="9" t="e">
        <f t="shared" ref="KP17:KP30" si="283">KO17*(2/3)*(0.9)</f>
        <v>#N/A</v>
      </c>
      <c r="KQ17" s="9" t="e">
        <f t="shared" ref="KQ17:KQ30" si="284">KO17*(2/3)*(0.94)</f>
        <v>#N/A</v>
      </c>
      <c r="KR17" s="9" t="e">
        <f t="shared" ref="KR17:KR30" si="285">KO17*(2/3)*(0.98)</f>
        <v>#N/A</v>
      </c>
      <c r="KS17" s="9" t="e">
        <f t="shared" ref="KS17:KS30" si="286">KO17*(2/3)*(1.02)</f>
        <v>#N/A</v>
      </c>
      <c r="KT17" s="9" t="e">
        <f t="shared" ref="KT17:KT30" si="287">KO17*(2/3)*(1.06)</f>
        <v>#N/A</v>
      </c>
      <c r="KU17" s="9" t="e">
        <f t="shared" ref="KU17:KU30" si="288">KO17*(2/3)*(1.1)</f>
        <v>#N/A</v>
      </c>
      <c r="KV17" s="31" t="e">
        <f t="shared" ref="KV17:KV30" si="289">QUOTIENT(KP17,$Q17)</f>
        <v>#N/A</v>
      </c>
      <c r="KW17" s="29" t="e">
        <f t="shared" ref="KW17:KW30" si="290">KP17-KV17*$N17</f>
        <v>#N/A</v>
      </c>
      <c r="KX17" s="31" t="e">
        <f t="shared" ref="KX17:KX30" si="291">QUOTIENT(KW17,$P17)</f>
        <v>#N/A</v>
      </c>
      <c r="KY17" s="29" t="e">
        <f t="shared" ref="KY17:KY30" si="292">KW17-KX17*$M17</f>
        <v>#N/A</v>
      </c>
      <c r="KZ17" s="31" t="e">
        <f t="shared" ref="KZ17:KZ30" si="293">QUOTIENT(KY17,$O17)</f>
        <v>#N/A</v>
      </c>
      <c r="LA17" s="29" t="e">
        <f>KY17-KZ17*$L17</f>
        <v>#N/A</v>
      </c>
      <c r="LB17" s="31" t="e">
        <f t="shared" ref="LB17:LB30" si="294">QUOTIENT(KQ17,$Q17)</f>
        <v>#N/A</v>
      </c>
      <c r="LC17" s="29" t="e">
        <f t="shared" ref="LC17:LC30" si="295">KQ17-LB17*$N17</f>
        <v>#N/A</v>
      </c>
      <c r="LD17" s="31" t="e">
        <f t="shared" ref="LD17:LD30" si="296">QUOTIENT(LC17,$P17)</f>
        <v>#N/A</v>
      </c>
      <c r="LE17" s="29" t="e">
        <f t="shared" ref="LE17:LE30" si="297">LC17-LD17*$M17</f>
        <v>#N/A</v>
      </c>
      <c r="LF17" s="31" t="e">
        <f t="shared" ref="LF17:LF30" si="298">QUOTIENT(LE17,$O17)</f>
        <v>#N/A</v>
      </c>
      <c r="LG17" s="29" t="e">
        <f t="shared" ref="LG17:LG30" si="299">LE17-LF17*$L17</f>
        <v>#N/A</v>
      </c>
      <c r="LH17" s="31" t="e">
        <f t="shared" ref="LH17:LH30" si="300">QUOTIENT(KR17,$Q17)</f>
        <v>#N/A</v>
      </c>
      <c r="LI17" s="29" t="e">
        <f t="shared" ref="LI17:LI30" si="301">KR17-LH17*$N17</f>
        <v>#N/A</v>
      </c>
      <c r="LJ17" s="31" t="e">
        <f t="shared" ref="LJ17:LJ30" si="302">QUOTIENT(LI17,$P17)</f>
        <v>#N/A</v>
      </c>
      <c r="LK17" s="29" t="e">
        <f t="shared" ref="LK17:LK30" si="303">LI17-LJ17*$M17</f>
        <v>#N/A</v>
      </c>
      <c r="LL17" s="31" t="e">
        <f t="shared" ref="LL17:LL30" si="304">QUOTIENT(LK17,$O17)</f>
        <v>#N/A</v>
      </c>
      <c r="LM17" s="29" t="e">
        <f t="shared" ref="LM17:LM30" si="305">LK17-LL17*$L17</f>
        <v>#N/A</v>
      </c>
      <c r="LN17" s="31" t="e">
        <f t="shared" ref="LN17:LN30" si="306">QUOTIENT(KS17,$Q17)</f>
        <v>#N/A</v>
      </c>
      <c r="LO17" s="29" t="e">
        <f t="shared" ref="LO17:LO30" si="307">KS17-LN17*$N17</f>
        <v>#N/A</v>
      </c>
      <c r="LP17" s="31" t="e">
        <f t="shared" ref="LP17:LP30" si="308">QUOTIENT(LO17,$P17)</f>
        <v>#N/A</v>
      </c>
      <c r="LQ17" s="29" t="e">
        <f t="shared" ref="LQ17:LQ30" si="309">LO17-LP17*$M17</f>
        <v>#N/A</v>
      </c>
      <c r="LR17" s="31" t="e">
        <f t="shared" ref="LR17:LR30" si="310">QUOTIENT(LQ17,$O17)</f>
        <v>#N/A</v>
      </c>
      <c r="LS17" s="29" t="e">
        <f t="shared" ref="LS17:LS30" si="311">LQ17-LR17*$L17</f>
        <v>#N/A</v>
      </c>
      <c r="LT17" s="31" t="e">
        <f t="shared" ref="LT17:LT30" si="312">QUOTIENT(KT17,$Q17)</f>
        <v>#N/A</v>
      </c>
      <c r="LU17" s="29" t="e">
        <f t="shared" ref="LU17:LU30" si="313">KT17-LT17*$N17</f>
        <v>#N/A</v>
      </c>
      <c r="LV17" s="31" t="e">
        <f t="shared" ref="LV17:LV30" si="314">QUOTIENT(LU17,$P17)</f>
        <v>#N/A</v>
      </c>
      <c r="LW17" s="29" t="e">
        <f t="shared" ref="LW17:LW30" si="315">LU17-LV17*$M17</f>
        <v>#N/A</v>
      </c>
      <c r="LX17" s="31" t="e">
        <f t="shared" ref="LX17:LX30" si="316">QUOTIENT(LW17,$O17)</f>
        <v>#N/A</v>
      </c>
      <c r="LY17" s="29" t="e">
        <f t="shared" ref="LY17:LY30" si="317">LW17-LX17*$L17</f>
        <v>#N/A</v>
      </c>
      <c r="LZ17" s="31" t="e">
        <f t="shared" ref="LZ17:LZ30" si="318">QUOTIENT(KU17,$Q17)</f>
        <v>#N/A</v>
      </c>
      <c r="MA17" s="32" t="e">
        <f t="shared" ref="MA17:MA30" si="319">KU17-LZ17*$N17</f>
        <v>#N/A</v>
      </c>
      <c r="MB17" s="31" t="e">
        <f t="shared" ref="MB17:MB30" si="320">QUOTIENT(MA17,$P17)</f>
        <v>#N/A</v>
      </c>
      <c r="MC17" s="33" t="e">
        <f t="shared" ref="MC17:MC30" si="321">MA17-MB17*$M17</f>
        <v>#N/A</v>
      </c>
      <c r="MD17" s="31" t="e">
        <f t="shared" ref="MD17:MD30" si="322">QUOTIENT(MC17,$O17)</f>
        <v>#N/A</v>
      </c>
      <c r="ME17" s="34" t="e">
        <f t="shared" ref="ME17:ME30" si="323">MC17-MD17*$L17</f>
        <v>#N/A</v>
      </c>
      <c r="MF17" s="34" t="e">
        <f t="shared" ref="MF17:MF30" si="324">(KV17+LB17+LH17+LN17+LT17+LZ17)/6</f>
        <v>#N/A</v>
      </c>
      <c r="MG17" s="34" t="e">
        <f t="shared" ref="MG17:MG30" si="325">(KX17+LD17+LJ17+LP17+LV17+MB17)/6</f>
        <v>#N/A</v>
      </c>
      <c r="MH17" s="34" t="e">
        <f t="shared" ref="MH17:MH30" si="326">(KZ17+LF17+LL17+LR17+LX17+MD17)/6</f>
        <v>#N/A</v>
      </c>
      <c r="MI17" s="9">
        <f t="shared" ref="MI17:MI30" si="327">$E17+0.7*$G17</f>
        <v>0</v>
      </c>
      <c r="MJ17" s="9" t="e">
        <f t="shared" ref="MJ17:MJ30" si="328">MI17*$H17</f>
        <v>#N/A</v>
      </c>
      <c r="MK17" s="9" t="e">
        <f t="shared" ref="MK17:MK30" si="329">MJ17*(2/3)*(0.9)</f>
        <v>#N/A</v>
      </c>
      <c r="ML17" s="9" t="e">
        <f t="shared" ref="ML17:ML30" si="330">MJ17*(2/3)*(0.94)</f>
        <v>#N/A</v>
      </c>
      <c r="MM17" s="9" t="e">
        <f t="shared" ref="MM17:MM30" si="331">MJ17*(2/3)*(0.98)</f>
        <v>#N/A</v>
      </c>
      <c r="MN17" s="9" t="e">
        <f t="shared" ref="MN17:MN30" si="332">MJ17*(2/3)*(1.02)</f>
        <v>#N/A</v>
      </c>
      <c r="MO17" s="9" t="e">
        <f t="shared" ref="MO17:MO30" si="333">MJ17*(2/3)*(1.06)</f>
        <v>#N/A</v>
      </c>
      <c r="MP17" s="9" t="e">
        <f t="shared" ref="MP17:MP30" si="334">MJ17*(2/3)*(1.1)</f>
        <v>#N/A</v>
      </c>
      <c r="MQ17" s="31" t="e">
        <f t="shared" ref="MQ17:MQ30" si="335">QUOTIENT(MK17,$Q17)</f>
        <v>#N/A</v>
      </c>
      <c r="MR17" s="29" t="e">
        <f t="shared" ref="MR17:MR30" si="336">MK17-MQ17*$N17</f>
        <v>#N/A</v>
      </c>
      <c r="MS17" s="31" t="e">
        <f t="shared" ref="MS17:MS30" si="337">QUOTIENT(MR17,$P17)</f>
        <v>#N/A</v>
      </c>
      <c r="MT17" s="29" t="e">
        <f t="shared" ref="MT17:MT30" si="338">MR17-MS17*$M17</f>
        <v>#N/A</v>
      </c>
      <c r="MU17" s="31" t="e">
        <f t="shared" ref="MU17:MU30" si="339">QUOTIENT(MT17,$O17)</f>
        <v>#N/A</v>
      </c>
      <c r="MV17" s="29" t="e">
        <f>MT17-MU17*$L17</f>
        <v>#N/A</v>
      </c>
      <c r="MW17" s="31" t="e">
        <f t="shared" ref="MW17:MW30" si="340">QUOTIENT(ML17,$Q17)</f>
        <v>#N/A</v>
      </c>
      <c r="MX17" s="29" t="e">
        <f t="shared" ref="MX17:MX30" si="341">ML17-MW17*$N17</f>
        <v>#N/A</v>
      </c>
      <c r="MY17" s="31" t="e">
        <f t="shared" ref="MY17:MY30" si="342">QUOTIENT(MX17,$P17)</f>
        <v>#N/A</v>
      </c>
      <c r="MZ17" s="29" t="e">
        <f t="shared" ref="MZ17:MZ30" si="343">MX17-MY17*$M17</f>
        <v>#N/A</v>
      </c>
      <c r="NA17" s="31" t="e">
        <f t="shared" ref="NA17:NA30" si="344">QUOTIENT(MZ17,$O17)</f>
        <v>#N/A</v>
      </c>
      <c r="NB17" s="29" t="e">
        <f t="shared" ref="NB17:NB30" si="345">MZ17-NA17*$L17</f>
        <v>#N/A</v>
      </c>
      <c r="NC17" s="31" t="e">
        <f t="shared" ref="NC17:NC30" si="346">QUOTIENT(MM17,$Q17)</f>
        <v>#N/A</v>
      </c>
      <c r="ND17" s="29" t="e">
        <f t="shared" ref="ND17:ND30" si="347">MM17-NC17*$N17</f>
        <v>#N/A</v>
      </c>
      <c r="NE17" s="31" t="e">
        <f t="shared" ref="NE17:NE30" si="348">QUOTIENT(ND17,$P17)</f>
        <v>#N/A</v>
      </c>
      <c r="NF17" s="29" t="e">
        <f t="shared" ref="NF17:NF30" si="349">ND17-NE17*$M17</f>
        <v>#N/A</v>
      </c>
      <c r="NG17" s="31" t="e">
        <f t="shared" ref="NG17:NG30" si="350">QUOTIENT(NF17,$O17)</f>
        <v>#N/A</v>
      </c>
      <c r="NH17" s="29" t="e">
        <f t="shared" ref="NH17:NH30" si="351">NF17-NG17*$L17</f>
        <v>#N/A</v>
      </c>
      <c r="NI17" s="31" t="e">
        <f t="shared" ref="NI17:NI30" si="352">QUOTIENT(MN17,$Q17)</f>
        <v>#N/A</v>
      </c>
      <c r="NJ17" s="29" t="e">
        <f t="shared" ref="NJ17:NJ30" si="353">MN17-NI17*$N17</f>
        <v>#N/A</v>
      </c>
      <c r="NK17" s="31" t="e">
        <f t="shared" ref="NK17:NK30" si="354">QUOTIENT(NJ17,$P17)</f>
        <v>#N/A</v>
      </c>
      <c r="NL17" s="29" t="e">
        <f t="shared" ref="NL17:NL30" si="355">NJ17-NK17*$M17</f>
        <v>#N/A</v>
      </c>
      <c r="NM17" s="31" t="e">
        <f t="shared" ref="NM17:NM30" si="356">QUOTIENT(NL17,$O17)</f>
        <v>#N/A</v>
      </c>
      <c r="NN17" s="29" t="e">
        <f t="shared" ref="NN17:NN30" si="357">NL17-NM17*$L17</f>
        <v>#N/A</v>
      </c>
      <c r="NO17" s="31" t="e">
        <f t="shared" ref="NO17:NO30" si="358">QUOTIENT(MO17,$Q17)</f>
        <v>#N/A</v>
      </c>
      <c r="NP17" s="29" t="e">
        <f t="shared" ref="NP17:NP30" si="359">MO17-NO17*$N17</f>
        <v>#N/A</v>
      </c>
      <c r="NQ17" s="31" t="e">
        <f t="shared" ref="NQ17:NQ30" si="360">QUOTIENT(NP17,$P17)</f>
        <v>#N/A</v>
      </c>
      <c r="NR17" s="29" t="e">
        <f t="shared" ref="NR17:NR30" si="361">NP17-NQ17*$M17</f>
        <v>#N/A</v>
      </c>
      <c r="NS17" s="31" t="e">
        <f t="shared" ref="NS17:NS30" si="362">QUOTIENT(NR17,$O17)</f>
        <v>#N/A</v>
      </c>
      <c r="NT17" s="29" t="e">
        <f t="shared" ref="NT17:NT30" si="363">NR17-NS17*$L17</f>
        <v>#N/A</v>
      </c>
      <c r="NU17" s="31" t="e">
        <f t="shared" ref="NU17:NU30" si="364">QUOTIENT(MP17,$Q17)</f>
        <v>#N/A</v>
      </c>
      <c r="NV17" s="32" t="e">
        <f t="shared" ref="NV17:NV30" si="365">MP17-NU17*$N17</f>
        <v>#N/A</v>
      </c>
      <c r="NW17" s="31" t="e">
        <f t="shared" ref="NW17:NW30" si="366">QUOTIENT(NV17,$P17)</f>
        <v>#N/A</v>
      </c>
      <c r="NX17" s="33" t="e">
        <f t="shared" ref="NX17:NX30" si="367">NV17-NW17*$M17</f>
        <v>#N/A</v>
      </c>
      <c r="NY17" s="31" t="e">
        <f t="shared" ref="NY17:NY30" si="368">QUOTIENT(NX17,$O17)</f>
        <v>#N/A</v>
      </c>
      <c r="NZ17" s="34" t="e">
        <f t="shared" ref="NZ17:NZ30" si="369">NX17-NY17*$L17</f>
        <v>#N/A</v>
      </c>
      <c r="OA17" s="34" t="e">
        <f t="shared" ref="OA17:OA30" si="370">(MQ17+MW17+NC17+NI17+NO17+NU17)/6</f>
        <v>#N/A</v>
      </c>
      <c r="OB17" s="34" t="e">
        <f t="shared" ref="OB17:OB30" si="371">(MS17+MY17+NE17+NK17+NQ17+NW17)/6</f>
        <v>#N/A</v>
      </c>
      <c r="OC17" s="34" t="e">
        <f t="shared" ref="OC17:OC30" si="372">(MU17+NA17+NG17+NM17+NS17+NY17)/6</f>
        <v>#N/A</v>
      </c>
      <c r="OD17" s="9">
        <f t="shared" ref="OD17:OD30" si="373">$E17+0.8*$G17</f>
        <v>0</v>
      </c>
      <c r="OE17" s="9" t="e">
        <f t="shared" ref="OE17:OE30" si="374">OD17*$H17</f>
        <v>#N/A</v>
      </c>
      <c r="OF17" s="9" t="e">
        <f t="shared" ref="OF17:OF30" si="375">OE17*(2/3)*(0.9)</f>
        <v>#N/A</v>
      </c>
      <c r="OG17" s="9" t="e">
        <f t="shared" ref="OG17:OG30" si="376">OE17*(2/3)*(0.94)</f>
        <v>#N/A</v>
      </c>
      <c r="OH17" s="9" t="e">
        <f t="shared" ref="OH17:OH30" si="377">OE17*(2/3)*(0.98)</f>
        <v>#N/A</v>
      </c>
      <c r="OI17" s="9" t="e">
        <f t="shared" ref="OI17:OI30" si="378">OE17*(2/3)*(1.02)</f>
        <v>#N/A</v>
      </c>
      <c r="OJ17" s="9" t="e">
        <f t="shared" ref="OJ17:OJ30" si="379">OE17*(2/3)*(1.06)</f>
        <v>#N/A</v>
      </c>
      <c r="OK17" s="9" t="e">
        <f t="shared" ref="OK17:OK30" si="380">OE17*(2/3)*(1.1)</f>
        <v>#N/A</v>
      </c>
      <c r="OL17" s="31" t="e">
        <f t="shared" ref="OL17:OL30" si="381">QUOTIENT(OF17,$Q17)</f>
        <v>#N/A</v>
      </c>
      <c r="OM17" s="29" t="e">
        <f t="shared" ref="OM17:OM30" si="382">OF17-OL17*$N17</f>
        <v>#N/A</v>
      </c>
      <c r="ON17" s="31" t="e">
        <f t="shared" ref="ON17:ON30" si="383">QUOTIENT(OM17,$P17)</f>
        <v>#N/A</v>
      </c>
      <c r="OO17" s="29" t="e">
        <f t="shared" ref="OO17:OO30" si="384">OM17-ON17*$M17</f>
        <v>#N/A</v>
      </c>
      <c r="OP17" s="31" t="e">
        <f t="shared" ref="OP17:OP30" si="385">QUOTIENT(OO17,$O17)</f>
        <v>#N/A</v>
      </c>
      <c r="OQ17" s="29" t="e">
        <f>OO17-OP17*$L17</f>
        <v>#N/A</v>
      </c>
      <c r="OR17" s="31" t="e">
        <f t="shared" ref="OR17:OR30" si="386">QUOTIENT(OG17,$Q17)</f>
        <v>#N/A</v>
      </c>
      <c r="OS17" s="29" t="e">
        <f t="shared" ref="OS17:OS30" si="387">OG17-OR17*$N17</f>
        <v>#N/A</v>
      </c>
      <c r="OT17" s="31" t="e">
        <f t="shared" ref="OT17:OT30" si="388">QUOTIENT(OS17,$P17)</f>
        <v>#N/A</v>
      </c>
      <c r="OU17" s="29" t="e">
        <f t="shared" ref="OU17:OU30" si="389">OS17-OT17*$M17</f>
        <v>#N/A</v>
      </c>
      <c r="OV17" s="31" t="e">
        <f t="shared" ref="OV17:OV30" si="390">QUOTIENT(OU17,$O17)</f>
        <v>#N/A</v>
      </c>
      <c r="OW17" s="29" t="e">
        <f t="shared" ref="OW17:OW30" si="391">OU17-OV17*$L17</f>
        <v>#N/A</v>
      </c>
      <c r="OX17" s="31" t="e">
        <f t="shared" ref="OX17:OX30" si="392">QUOTIENT(OH17,$Q17)</f>
        <v>#N/A</v>
      </c>
      <c r="OY17" s="29" t="e">
        <f t="shared" ref="OY17:OY30" si="393">OH17-OX17*$N17</f>
        <v>#N/A</v>
      </c>
      <c r="OZ17" s="31" t="e">
        <f t="shared" ref="OZ17:OZ30" si="394">QUOTIENT(OY17,$P17)</f>
        <v>#N/A</v>
      </c>
      <c r="PA17" s="29" t="e">
        <f t="shared" ref="PA17:PA30" si="395">OY17-OZ17*$M17</f>
        <v>#N/A</v>
      </c>
      <c r="PB17" s="31" t="e">
        <f t="shared" ref="PB17:PB30" si="396">QUOTIENT(PA17,$O17)</f>
        <v>#N/A</v>
      </c>
      <c r="PC17" s="29" t="e">
        <f t="shared" ref="PC17:PC30" si="397">PA17-PB17*$L17</f>
        <v>#N/A</v>
      </c>
      <c r="PD17" s="31" t="e">
        <f t="shared" ref="PD17:PD30" si="398">QUOTIENT(OI17,$Q17)</f>
        <v>#N/A</v>
      </c>
      <c r="PE17" s="29" t="e">
        <f t="shared" ref="PE17:PE30" si="399">OI17-PD17*$N17</f>
        <v>#N/A</v>
      </c>
      <c r="PF17" s="31" t="e">
        <f t="shared" ref="PF17:PF30" si="400">QUOTIENT(PE17,$P17)</f>
        <v>#N/A</v>
      </c>
      <c r="PG17" s="29" t="e">
        <f t="shared" ref="PG17:PG30" si="401">PE17-PF17*$M17</f>
        <v>#N/A</v>
      </c>
      <c r="PH17" s="31" t="e">
        <f t="shared" ref="PH17:PH30" si="402">QUOTIENT(PG17,$O17)</f>
        <v>#N/A</v>
      </c>
      <c r="PI17" s="29" t="e">
        <f t="shared" ref="PI17:PI30" si="403">PG17-PH17*$L17</f>
        <v>#N/A</v>
      </c>
      <c r="PJ17" s="31" t="e">
        <f t="shared" ref="PJ17:PJ30" si="404">QUOTIENT(OJ17,$Q17)</f>
        <v>#N/A</v>
      </c>
      <c r="PK17" s="29" t="e">
        <f t="shared" ref="PK17:PK30" si="405">OJ17-PJ17*$N17</f>
        <v>#N/A</v>
      </c>
      <c r="PL17" s="31" t="e">
        <f t="shared" ref="PL17:PL30" si="406">QUOTIENT(PK17,$P17)</f>
        <v>#N/A</v>
      </c>
      <c r="PM17" s="29" t="e">
        <f t="shared" ref="PM17:PM30" si="407">PK17-PL17*$M17</f>
        <v>#N/A</v>
      </c>
      <c r="PN17" s="31" t="e">
        <f t="shared" ref="PN17:PN30" si="408">QUOTIENT(PM17,$O17)</f>
        <v>#N/A</v>
      </c>
      <c r="PO17" s="29" t="e">
        <f t="shared" ref="PO17:PO30" si="409">PM17-PN17*$L17</f>
        <v>#N/A</v>
      </c>
      <c r="PP17" s="31" t="e">
        <f t="shared" ref="PP17:PP30" si="410">QUOTIENT(OK17,$Q17)</f>
        <v>#N/A</v>
      </c>
      <c r="PQ17" s="32" t="e">
        <f t="shared" ref="PQ17:PQ30" si="411">OK17-PP17*$N17</f>
        <v>#N/A</v>
      </c>
      <c r="PR17" s="31" t="e">
        <f t="shared" ref="PR17:PR30" si="412">QUOTIENT(PQ17,$P17)</f>
        <v>#N/A</v>
      </c>
      <c r="PS17" s="33" t="e">
        <f t="shared" ref="PS17:PS30" si="413">PQ17-PR17*$M17</f>
        <v>#N/A</v>
      </c>
      <c r="PT17" s="31" t="e">
        <f t="shared" ref="PT17:PT30" si="414">QUOTIENT(PS17,$O17)</f>
        <v>#N/A</v>
      </c>
      <c r="PU17" s="34" t="e">
        <f t="shared" ref="PU17:PU30" si="415">PS17-PT17*$L17</f>
        <v>#N/A</v>
      </c>
      <c r="PV17" s="34" t="e">
        <f t="shared" ref="PV17:PV30" si="416">(OL17+OR17+OX17+PD17+PJ17+PP17)/6</f>
        <v>#N/A</v>
      </c>
      <c r="PW17" s="34" t="e">
        <f t="shared" ref="PW17:PW30" si="417">(ON17+OT17+OZ17+PF17+PL17+PR17)/6</f>
        <v>#N/A</v>
      </c>
      <c r="PX17" s="34" t="e">
        <f t="shared" ref="PX17:PX30" si="418">(OP17+OV17+PB17+PH17+PN17+PT17)/6</f>
        <v>#N/A</v>
      </c>
      <c r="PY17" s="9">
        <f t="shared" ref="PY17:PY30" si="419">$E17+0.9*$G17</f>
        <v>0</v>
      </c>
      <c r="PZ17" s="9" t="e">
        <f t="shared" ref="PZ17:PZ30" si="420">PY17*$H17</f>
        <v>#N/A</v>
      </c>
      <c r="QA17" s="9" t="e">
        <f t="shared" ref="QA17:QA30" si="421">PZ17*(2/3)*(0.9)</f>
        <v>#N/A</v>
      </c>
      <c r="QB17" s="9" t="e">
        <f t="shared" ref="QB17:QB30" si="422">PZ17*(2/3)*(0.94)</f>
        <v>#N/A</v>
      </c>
      <c r="QC17" s="9" t="e">
        <f t="shared" ref="QC17:QC30" si="423">PZ17*(2/3)*(0.98)</f>
        <v>#N/A</v>
      </c>
      <c r="QD17" s="9" t="e">
        <f t="shared" ref="QD17:QD30" si="424">PZ17*(2/3)*(1.02)</f>
        <v>#N/A</v>
      </c>
      <c r="QE17" s="9" t="e">
        <f t="shared" ref="QE17:QE30" si="425">PZ17*(2/3)*(1.06)</f>
        <v>#N/A</v>
      </c>
      <c r="QF17" s="9" t="e">
        <f t="shared" ref="QF17:QF30" si="426">PZ17*(2/3)*(1.1)</f>
        <v>#N/A</v>
      </c>
      <c r="QG17" s="31" t="e">
        <f t="shared" ref="QG17:QG30" si="427">QUOTIENT(QA17,$Q17)</f>
        <v>#N/A</v>
      </c>
      <c r="QH17" s="29" t="e">
        <f t="shared" ref="QH17:QH30" si="428">QA17-QG17*$N17</f>
        <v>#N/A</v>
      </c>
      <c r="QI17" s="31" t="e">
        <f t="shared" ref="QI17:QI30" si="429">QUOTIENT(QH17,$P17)</f>
        <v>#N/A</v>
      </c>
      <c r="QJ17" s="29" t="e">
        <f t="shared" ref="QJ17:QJ30" si="430">QH17-QI17*$M17</f>
        <v>#N/A</v>
      </c>
      <c r="QK17" s="31" t="e">
        <f t="shared" ref="QK17:QK30" si="431">QUOTIENT(QJ17,$O17)</f>
        <v>#N/A</v>
      </c>
      <c r="QL17" s="29" t="e">
        <f>QJ17-QK17*$L17</f>
        <v>#N/A</v>
      </c>
      <c r="QM17" s="31" t="e">
        <f t="shared" ref="QM17:QM30" si="432">QUOTIENT(QB17,$Q17)</f>
        <v>#N/A</v>
      </c>
      <c r="QN17" s="29" t="e">
        <f t="shared" ref="QN17:QN30" si="433">QB17-QM17*$N17</f>
        <v>#N/A</v>
      </c>
      <c r="QO17" s="31" t="e">
        <f t="shared" ref="QO17:QO30" si="434">QUOTIENT(QN17,$P17)</f>
        <v>#N/A</v>
      </c>
      <c r="QP17" s="29" t="e">
        <f t="shared" ref="QP17:QP30" si="435">QN17-QO17*$M17</f>
        <v>#N/A</v>
      </c>
      <c r="QQ17" s="31" t="e">
        <f t="shared" ref="QQ17:QQ30" si="436">QUOTIENT(QP17,$O17)</f>
        <v>#N/A</v>
      </c>
      <c r="QR17" s="29" t="e">
        <f t="shared" ref="QR17:QR30" si="437">QP17-QQ17*$L17</f>
        <v>#N/A</v>
      </c>
      <c r="QS17" s="31" t="e">
        <f t="shared" ref="QS17:QS30" si="438">QUOTIENT(QC17,$Q17)</f>
        <v>#N/A</v>
      </c>
      <c r="QT17" s="29" t="e">
        <f t="shared" ref="QT17:QT30" si="439">QC17-QS17*$N17</f>
        <v>#N/A</v>
      </c>
      <c r="QU17" s="31" t="e">
        <f t="shared" ref="QU17:QU30" si="440">QUOTIENT(QT17,$P17)</f>
        <v>#N/A</v>
      </c>
      <c r="QV17" s="29" t="e">
        <f t="shared" ref="QV17:QV30" si="441">QT17-QU17*$M17</f>
        <v>#N/A</v>
      </c>
      <c r="QW17" s="31" t="e">
        <f t="shared" ref="QW17:QW30" si="442">QUOTIENT(QV17,$O17)</f>
        <v>#N/A</v>
      </c>
      <c r="QX17" s="29" t="e">
        <f t="shared" ref="QX17:QX30" si="443">QV17-QW17*$L17</f>
        <v>#N/A</v>
      </c>
      <c r="QY17" s="31" t="e">
        <f t="shared" ref="QY17:QY30" si="444">QUOTIENT(QD17,$Q17)</f>
        <v>#N/A</v>
      </c>
      <c r="QZ17" s="29" t="e">
        <f t="shared" ref="QZ17:QZ30" si="445">QD17-QY17*$N17</f>
        <v>#N/A</v>
      </c>
      <c r="RA17" s="31" t="e">
        <f t="shared" ref="RA17:RA30" si="446">QUOTIENT(QZ17,$P17)</f>
        <v>#N/A</v>
      </c>
      <c r="RB17" s="29" t="e">
        <f t="shared" ref="RB17:RB30" si="447">QZ17-RA17*$M17</f>
        <v>#N/A</v>
      </c>
      <c r="RC17" s="31" t="e">
        <f t="shared" ref="RC17:RC30" si="448">QUOTIENT(RB17,$O17)</f>
        <v>#N/A</v>
      </c>
      <c r="RD17" s="29" t="e">
        <f t="shared" ref="RD17:RD30" si="449">RB17-RC17*$L17</f>
        <v>#N/A</v>
      </c>
      <c r="RE17" s="31" t="e">
        <f t="shared" ref="RE17:RE30" si="450">QUOTIENT(QE17,$Q17)</f>
        <v>#N/A</v>
      </c>
      <c r="RF17" s="29" t="e">
        <f t="shared" ref="RF17:RF30" si="451">QE17-RE17*$N17</f>
        <v>#N/A</v>
      </c>
      <c r="RG17" s="31" t="e">
        <f t="shared" ref="RG17:RG30" si="452">QUOTIENT(RF17,$P17)</f>
        <v>#N/A</v>
      </c>
      <c r="RH17" s="29" t="e">
        <f t="shared" ref="RH17:RH30" si="453">RF17-RG17*$M17</f>
        <v>#N/A</v>
      </c>
      <c r="RI17" s="31" t="e">
        <f t="shared" ref="RI17:RI30" si="454">QUOTIENT(RH17,$O17)</f>
        <v>#N/A</v>
      </c>
      <c r="RJ17" s="29" t="e">
        <f t="shared" ref="RJ17:RJ30" si="455">RH17-RI17*$L17</f>
        <v>#N/A</v>
      </c>
      <c r="RK17" s="31" t="e">
        <f t="shared" ref="RK17:RK30" si="456">QUOTIENT(QF17,$Q17)</f>
        <v>#N/A</v>
      </c>
      <c r="RL17" s="32" t="e">
        <f t="shared" ref="RL17:RL30" si="457">QF17-RK17*$N17</f>
        <v>#N/A</v>
      </c>
      <c r="RM17" s="31" t="e">
        <f t="shared" ref="RM17:RM30" si="458">QUOTIENT(RL17,$P17)</f>
        <v>#N/A</v>
      </c>
      <c r="RN17" s="33" t="e">
        <f t="shared" ref="RN17:RN30" si="459">RL17-RM17*$M17</f>
        <v>#N/A</v>
      </c>
      <c r="RO17" s="31" t="e">
        <f t="shared" ref="RO17:RO30" si="460">QUOTIENT(RN17,$O17)</f>
        <v>#N/A</v>
      </c>
      <c r="RP17" s="34" t="e">
        <f t="shared" ref="RP17:RP30" si="461">RN17-RO17*$L17</f>
        <v>#N/A</v>
      </c>
      <c r="RQ17" s="34" t="e">
        <f t="shared" ref="RQ17:RQ30" si="462">(QG17+QM17+QS17+QY17+RE17+RK17)/6</f>
        <v>#N/A</v>
      </c>
      <c r="RR17" s="34" t="e">
        <f t="shared" ref="RR17:RR30" si="463">(QI17+QO17+QU17+RA17+RG17+RM17)/6</f>
        <v>#N/A</v>
      </c>
      <c r="RS17" s="34" t="e">
        <f t="shared" ref="RS17:RS30" si="464">(QK17+QQ17+QW17+RC17+RI17+RO17)/6</f>
        <v>#N/A</v>
      </c>
      <c r="RT17" s="9">
        <f t="shared" ref="RT17:RT30" si="465">$E17+1*$G17</f>
        <v>0</v>
      </c>
      <c r="RU17" s="9" t="e">
        <f t="shared" ref="RU17:RU30" si="466">RT17*$H17</f>
        <v>#N/A</v>
      </c>
      <c r="RV17" s="9" t="e">
        <f t="shared" ref="RV17:RV30" si="467">RU17*(2/3)*(0.9)</f>
        <v>#N/A</v>
      </c>
      <c r="RW17" s="9" t="e">
        <f t="shared" ref="RW17:RW30" si="468">RU17*(2/3)*(0.94)</f>
        <v>#N/A</v>
      </c>
      <c r="RX17" s="9" t="e">
        <f t="shared" ref="RX17:RX30" si="469">RU17*(2/3)*(0.98)</f>
        <v>#N/A</v>
      </c>
      <c r="RY17" s="9" t="e">
        <f t="shared" ref="RY17:RY30" si="470">RU17*(2/3)*(1.02)</f>
        <v>#N/A</v>
      </c>
      <c r="RZ17" s="9" t="e">
        <f t="shared" ref="RZ17:RZ30" si="471">RU17*(2/3)*(1.06)</f>
        <v>#N/A</v>
      </c>
      <c r="SA17" s="9" t="e">
        <f t="shared" ref="SA17:SA30" si="472">RU17*(2/3)*(1.1)</f>
        <v>#N/A</v>
      </c>
      <c r="SB17" s="31" t="e">
        <f t="shared" ref="SB17:SB30" si="473">QUOTIENT(RV17,$Q17)</f>
        <v>#N/A</v>
      </c>
      <c r="SC17" s="29" t="e">
        <f t="shared" ref="SC17:SC30" si="474">RV17-SB17*$N17</f>
        <v>#N/A</v>
      </c>
      <c r="SD17" s="31" t="e">
        <f t="shared" ref="SD17:SD30" si="475">QUOTIENT(SC17,$P17)</f>
        <v>#N/A</v>
      </c>
      <c r="SE17" s="29" t="e">
        <f t="shared" ref="SE17:SE30" si="476">SC17-SD17*$M17</f>
        <v>#N/A</v>
      </c>
      <c r="SF17" s="31" t="e">
        <f t="shared" ref="SF17:SF30" si="477">QUOTIENT(SE17,$O17)</f>
        <v>#N/A</v>
      </c>
      <c r="SG17" s="29" t="e">
        <f>SE17-SF17*$L17</f>
        <v>#N/A</v>
      </c>
      <c r="SH17" s="31" t="e">
        <f t="shared" ref="SH17:SH30" si="478">QUOTIENT(RW17,$Q17)</f>
        <v>#N/A</v>
      </c>
      <c r="SI17" s="29" t="e">
        <f t="shared" ref="SI17:SI30" si="479">RW17-SH17*$N17</f>
        <v>#N/A</v>
      </c>
      <c r="SJ17" s="31" t="e">
        <f t="shared" ref="SJ17:SJ30" si="480">QUOTIENT(SI17,$P17)</f>
        <v>#N/A</v>
      </c>
      <c r="SK17" s="29" t="e">
        <f t="shared" ref="SK17:SK30" si="481">SI17-SJ17*$M17</f>
        <v>#N/A</v>
      </c>
      <c r="SL17" s="31" t="e">
        <f t="shared" ref="SL17:SL30" si="482">QUOTIENT(SK17,$O17)</f>
        <v>#N/A</v>
      </c>
      <c r="SM17" s="29" t="e">
        <f t="shared" ref="SM17:SM30" si="483">SK17-SL17*$L17</f>
        <v>#N/A</v>
      </c>
      <c r="SN17" s="31" t="e">
        <f t="shared" ref="SN17:SN30" si="484">QUOTIENT(RX17,$Q17)</f>
        <v>#N/A</v>
      </c>
      <c r="SO17" s="29" t="e">
        <f t="shared" ref="SO17:SO30" si="485">RX17-SN17*$N17</f>
        <v>#N/A</v>
      </c>
      <c r="SP17" s="31" t="e">
        <f t="shared" ref="SP17:SP30" si="486">QUOTIENT(SO17,$P17)</f>
        <v>#N/A</v>
      </c>
      <c r="SQ17" s="29" t="e">
        <f t="shared" ref="SQ17:SQ30" si="487">SO17-SP17*$M17</f>
        <v>#N/A</v>
      </c>
      <c r="SR17" s="31" t="e">
        <f t="shared" ref="SR17:SR30" si="488">QUOTIENT(SQ17,$O17)</f>
        <v>#N/A</v>
      </c>
      <c r="SS17" s="29" t="e">
        <f t="shared" ref="SS17:SS30" si="489">SQ17-SR17*$L17</f>
        <v>#N/A</v>
      </c>
      <c r="ST17" s="31" t="e">
        <f t="shared" ref="ST17:ST30" si="490">QUOTIENT(RY17,$Q17)</f>
        <v>#N/A</v>
      </c>
      <c r="SU17" s="29" t="e">
        <f t="shared" ref="SU17:SU30" si="491">RY17-ST17*$N17</f>
        <v>#N/A</v>
      </c>
      <c r="SV17" s="31" t="e">
        <f t="shared" ref="SV17:SV30" si="492">QUOTIENT(SU17,$P17)</f>
        <v>#N/A</v>
      </c>
      <c r="SW17" s="29" t="e">
        <f t="shared" ref="SW17:SW30" si="493">SU17-SV17*$M17</f>
        <v>#N/A</v>
      </c>
      <c r="SX17" s="31" t="e">
        <f t="shared" ref="SX17:SX30" si="494">QUOTIENT(SW17,$O17)</f>
        <v>#N/A</v>
      </c>
      <c r="SY17" s="29" t="e">
        <f t="shared" ref="SY17:SY30" si="495">SW17-SX17*$L17</f>
        <v>#N/A</v>
      </c>
      <c r="SZ17" s="31" t="e">
        <f t="shared" ref="SZ17:SZ30" si="496">QUOTIENT(RZ17,$Q17)</f>
        <v>#N/A</v>
      </c>
      <c r="TA17" s="29" t="e">
        <f t="shared" ref="TA17:TA30" si="497">RZ17-SZ17*$N17</f>
        <v>#N/A</v>
      </c>
      <c r="TB17" s="31" t="e">
        <f t="shared" ref="TB17:TB30" si="498">QUOTIENT(TA17,$P17)</f>
        <v>#N/A</v>
      </c>
      <c r="TC17" s="29" t="e">
        <f t="shared" ref="TC17:TC30" si="499">TA17-TB17*$M17</f>
        <v>#N/A</v>
      </c>
      <c r="TD17" s="31" t="e">
        <f t="shared" ref="TD17:TD30" si="500">QUOTIENT(TC17,$O17)</f>
        <v>#N/A</v>
      </c>
      <c r="TE17" s="29" t="e">
        <f t="shared" ref="TE17:TE30" si="501">TC17-TD17*$L17</f>
        <v>#N/A</v>
      </c>
      <c r="TF17" s="31" t="e">
        <f t="shared" ref="TF17:TF30" si="502">QUOTIENT(SA17,$Q17)</f>
        <v>#N/A</v>
      </c>
      <c r="TG17" s="32" t="e">
        <f t="shared" ref="TG17:TG30" si="503">SA17-TF17*$N17</f>
        <v>#N/A</v>
      </c>
      <c r="TH17" s="31" t="e">
        <f t="shared" ref="TH17:TH30" si="504">QUOTIENT(TG17,$P17)</f>
        <v>#N/A</v>
      </c>
      <c r="TI17" s="33" t="e">
        <f t="shared" ref="TI17:TI30" si="505">TG17-TH17*$M17</f>
        <v>#N/A</v>
      </c>
      <c r="TJ17" s="31" t="e">
        <f t="shared" ref="TJ17:TJ30" si="506">QUOTIENT(TI17,$O17)</f>
        <v>#N/A</v>
      </c>
      <c r="TK17" s="34" t="e">
        <f t="shared" ref="TK17:TK30" si="507">TI17-TJ17*$L17</f>
        <v>#N/A</v>
      </c>
      <c r="TL17" s="34" t="e">
        <f t="shared" ref="TL17:TL30" si="508">(SB17+SH17+SN17+ST17+SZ17+TF17)/6</f>
        <v>#N/A</v>
      </c>
      <c r="TM17" s="34" t="e">
        <f t="shared" ref="TM17:TM30" si="509">(SD17+SJ17+SP17+SV17+TB17+TH17)/6</f>
        <v>#N/A</v>
      </c>
      <c r="TN17" s="34" t="e">
        <f t="shared" ref="TN17:TN30" si="510">(SF17+SL17+SR17+SX17+TD17+TJ17)/6</f>
        <v>#N/A</v>
      </c>
      <c r="TO17" s="49" t="str">
        <f t="shared" ref="TO17:TO30" si="511">IF(AND(D17&lt;&gt;"",E17&lt;&gt;""),(TL17+RQ17+PV17+OA17+MF17+KK17+IP17+GU17+EZ17+DE17+BJ17)/11,"")</f>
        <v/>
      </c>
      <c r="TP17" s="49" t="str">
        <f t="shared" ref="TP17:TP30" si="512">IF(AND(D17&lt;&gt;"",E17&lt;&gt;""),(TM17+RR17+PW17+OB17+MG17+KL17+IQ17+GV17+FA17+DF17+BK17)/11,"")</f>
        <v/>
      </c>
      <c r="TQ17" s="49" t="str">
        <f t="shared" ref="TQ17:TQ30" si="513">IF(AND(D17&lt;&gt;"",E17&lt;&gt;""),(TN17+RS17+PX17+OC17+MH17+KM17+IR17+GW17+FB17+DG17+BL17)/11,"")</f>
        <v/>
      </c>
      <c r="TR17" s="63" t="str">
        <f>IF(AND(D17&lt;&gt;"",E17&lt;&gt;""),TQ17*VLOOKUP(C17,Tableau1[#All],10,FALSE)+TP17*VLOOKUP(C17,Tableau1[#All],11,FALSE)+TO17*VLOOKUP(C17,Tableau1[#All],12,FALSE),"")</f>
        <v/>
      </c>
      <c r="TS17" s="64" t="str">
        <f>IF(AND(D17&lt;&gt;"",E17&lt;&gt;""),($TQ17/15)*VLOOKUP($C17,Tableau1[#All],11,FALSE)+$TP17*VLOOKUP($C17,Tableau1[#All],11,FALSE)+$TO17*VLOOKUP($C17,Tableau1[#All],12,FALSE),"")</f>
        <v/>
      </c>
      <c r="TT17" s="119" t="str">
        <f>IF(AND(D17&lt;&gt;"",E17&lt;&gt;""),(($TQ17/15)/10)*VLOOKUP($C17,Tableau1[#All],12,FALSE)+($TP17/10)*VLOOKUP($C17,Tableau1[#All],12,FALSE)+$TO17*VLOOKUP($C17,Tableau1[#All],12,FALSE),"")</f>
        <v/>
      </c>
      <c r="TU17" s="121">
        <f t="shared" si="0"/>
        <v>0</v>
      </c>
    </row>
    <row r="18" spans="2:541" ht="15.75" customHeight="1">
      <c r="B18" s="58">
        <v>3</v>
      </c>
      <c r="C18" s="188"/>
      <c r="D18" s="110" t="str">
        <f>IF(C18&lt;&gt;"",VLOOKUP(C18,Tableau1[#All],2,FALSE),"")</f>
        <v/>
      </c>
      <c r="E18" s="46"/>
      <c r="F18" s="46"/>
      <c r="G18" s="51">
        <f t="shared" si="1"/>
        <v>0</v>
      </c>
      <c r="H18" s="30" t="e">
        <f>VLOOKUP($C18,Tableau1[#All],3,FALSE)</f>
        <v>#N/A</v>
      </c>
      <c r="I18" s="30" t="e">
        <f>VLOOKUP($C18,Tableau1[#All],4,FALSE)</f>
        <v>#N/A</v>
      </c>
      <c r="J18" s="30" t="e">
        <f>VLOOKUP($C18,Tableau1[#All],5,FALSE)</f>
        <v>#N/A</v>
      </c>
      <c r="K18" s="30" t="e">
        <f>VLOOKUP($C18,Tableau1[#All],6,FALSE)</f>
        <v>#N/A</v>
      </c>
      <c r="L18" s="30" t="e">
        <f>VLOOKUP($C18,Tableau1[#All],7,FALSE)</f>
        <v>#N/A</v>
      </c>
      <c r="M18" s="30" t="e">
        <f>VLOOKUP($C18,Tableau1[#All],8,FALSE)</f>
        <v>#N/A</v>
      </c>
      <c r="N18" s="30" t="e">
        <f>VLOOKUP($C18,Tableau1[#All],9,FALSE)</f>
        <v>#N/A</v>
      </c>
      <c r="O18" s="30" t="e">
        <f t="shared" si="2"/>
        <v>#N/A</v>
      </c>
      <c r="P18" s="30" t="e">
        <f t="shared" si="3"/>
        <v>#N/A</v>
      </c>
      <c r="Q18" s="30" t="e">
        <f t="shared" si="4"/>
        <v>#N/A</v>
      </c>
      <c r="R18" s="9">
        <f t="shared" si="5"/>
        <v>0</v>
      </c>
      <c r="S18" s="9" t="e">
        <f t="shared" si="6"/>
        <v>#N/A</v>
      </c>
      <c r="T18" s="9" t="e">
        <f t="shared" si="7"/>
        <v>#N/A</v>
      </c>
      <c r="U18" s="9" t="e">
        <f t="shared" si="8"/>
        <v>#N/A</v>
      </c>
      <c r="V18" s="9" t="e">
        <f t="shared" si="9"/>
        <v>#N/A</v>
      </c>
      <c r="W18" s="9" t="e">
        <f t="shared" si="10"/>
        <v>#N/A</v>
      </c>
      <c r="X18" s="9" t="e">
        <f t="shared" si="11"/>
        <v>#N/A</v>
      </c>
      <c r="Y18" s="9" t="e">
        <f t="shared" si="12"/>
        <v>#N/A</v>
      </c>
      <c r="Z18" s="31" t="e">
        <f t="shared" si="13"/>
        <v>#N/A</v>
      </c>
      <c r="AA18" s="29" t="e">
        <f t="shared" si="14"/>
        <v>#N/A</v>
      </c>
      <c r="AB18" s="31" t="e">
        <f t="shared" si="15"/>
        <v>#N/A</v>
      </c>
      <c r="AC18" s="29" t="e">
        <f t="shared" si="16"/>
        <v>#N/A</v>
      </c>
      <c r="AD18" s="31" t="e">
        <f t="shared" si="17"/>
        <v>#N/A</v>
      </c>
      <c r="AE18" s="29" t="e">
        <f t="shared" ref="AE18:AE30" si="514">AC18-AD18*$L18</f>
        <v>#N/A</v>
      </c>
      <c r="AF18" s="31" t="e">
        <f t="shared" si="18"/>
        <v>#N/A</v>
      </c>
      <c r="AG18" s="29" t="e">
        <f t="shared" si="19"/>
        <v>#N/A</v>
      </c>
      <c r="AH18" s="31" t="e">
        <f t="shared" si="20"/>
        <v>#N/A</v>
      </c>
      <c r="AI18" s="29" t="e">
        <f t="shared" si="21"/>
        <v>#N/A</v>
      </c>
      <c r="AJ18" s="31" t="e">
        <f t="shared" si="22"/>
        <v>#N/A</v>
      </c>
      <c r="AK18" s="29" t="e">
        <f t="shared" si="23"/>
        <v>#N/A</v>
      </c>
      <c r="AL18" s="31" t="e">
        <f t="shared" si="24"/>
        <v>#N/A</v>
      </c>
      <c r="AM18" s="29" t="e">
        <f t="shared" si="25"/>
        <v>#N/A</v>
      </c>
      <c r="AN18" s="31" t="e">
        <f t="shared" si="26"/>
        <v>#N/A</v>
      </c>
      <c r="AO18" s="29" t="e">
        <f t="shared" si="27"/>
        <v>#N/A</v>
      </c>
      <c r="AP18" s="31" t="e">
        <f t="shared" si="28"/>
        <v>#N/A</v>
      </c>
      <c r="AQ18" s="29" t="e">
        <f t="shared" si="29"/>
        <v>#N/A</v>
      </c>
      <c r="AR18" s="31" t="e">
        <f t="shared" si="30"/>
        <v>#N/A</v>
      </c>
      <c r="AS18" s="29" t="e">
        <f t="shared" si="31"/>
        <v>#N/A</v>
      </c>
      <c r="AT18" s="31" t="e">
        <f t="shared" si="32"/>
        <v>#N/A</v>
      </c>
      <c r="AU18" s="29" t="e">
        <f t="shared" si="33"/>
        <v>#N/A</v>
      </c>
      <c r="AV18" s="31" t="e">
        <f t="shared" si="34"/>
        <v>#N/A</v>
      </c>
      <c r="AW18" s="29" t="e">
        <f t="shared" si="35"/>
        <v>#N/A</v>
      </c>
      <c r="AX18" s="31" t="e">
        <f t="shared" si="36"/>
        <v>#N/A</v>
      </c>
      <c r="AY18" s="29" t="e">
        <f t="shared" si="37"/>
        <v>#N/A</v>
      </c>
      <c r="AZ18" s="31" t="e">
        <f t="shared" si="38"/>
        <v>#N/A</v>
      </c>
      <c r="BA18" s="29" t="e">
        <f t="shared" si="39"/>
        <v>#N/A</v>
      </c>
      <c r="BB18" s="31" t="e">
        <f t="shared" si="40"/>
        <v>#N/A</v>
      </c>
      <c r="BC18" s="29" t="e">
        <f t="shared" si="41"/>
        <v>#N/A</v>
      </c>
      <c r="BD18" s="31" t="e">
        <f t="shared" si="42"/>
        <v>#N/A</v>
      </c>
      <c r="BE18" s="32" t="e">
        <f t="shared" si="43"/>
        <v>#N/A</v>
      </c>
      <c r="BF18" s="31" t="e">
        <f t="shared" si="44"/>
        <v>#N/A</v>
      </c>
      <c r="BG18" s="33" t="e">
        <f t="shared" si="45"/>
        <v>#N/A</v>
      </c>
      <c r="BH18" s="31" t="e">
        <f t="shared" si="46"/>
        <v>#N/A</v>
      </c>
      <c r="BI18" s="34" t="e">
        <f t="shared" si="47"/>
        <v>#N/A</v>
      </c>
      <c r="BJ18" s="34" t="e">
        <f t="shared" si="48"/>
        <v>#N/A</v>
      </c>
      <c r="BK18" s="34" t="e">
        <f t="shared" si="49"/>
        <v>#N/A</v>
      </c>
      <c r="BL18" s="34" t="e">
        <f t="shared" si="50"/>
        <v>#N/A</v>
      </c>
      <c r="BM18" s="9">
        <f t="shared" si="51"/>
        <v>0</v>
      </c>
      <c r="BN18" s="9" t="e">
        <f t="shared" si="52"/>
        <v>#N/A</v>
      </c>
      <c r="BO18" s="9" t="e">
        <f t="shared" si="53"/>
        <v>#N/A</v>
      </c>
      <c r="BP18" s="9" t="e">
        <f t="shared" si="54"/>
        <v>#N/A</v>
      </c>
      <c r="BQ18" s="9" t="e">
        <f t="shared" si="55"/>
        <v>#N/A</v>
      </c>
      <c r="BR18" s="9" t="e">
        <f t="shared" si="56"/>
        <v>#N/A</v>
      </c>
      <c r="BS18" s="9" t="e">
        <f t="shared" si="57"/>
        <v>#N/A</v>
      </c>
      <c r="BT18" s="9" t="e">
        <f t="shared" si="58"/>
        <v>#N/A</v>
      </c>
      <c r="BU18" s="31" t="e">
        <f t="shared" si="59"/>
        <v>#N/A</v>
      </c>
      <c r="BV18" s="29" t="e">
        <f t="shared" si="60"/>
        <v>#N/A</v>
      </c>
      <c r="BW18" s="31" t="e">
        <f t="shared" si="61"/>
        <v>#N/A</v>
      </c>
      <c r="BX18" s="29" t="e">
        <f t="shared" si="62"/>
        <v>#N/A</v>
      </c>
      <c r="BY18" s="31" t="e">
        <f t="shared" si="63"/>
        <v>#N/A</v>
      </c>
      <c r="BZ18" s="29" t="e">
        <f t="shared" ref="BZ18:BZ30" si="515">BX18-BY18*$L18</f>
        <v>#N/A</v>
      </c>
      <c r="CA18" s="31" t="e">
        <f t="shared" si="64"/>
        <v>#N/A</v>
      </c>
      <c r="CB18" s="29" t="e">
        <f t="shared" si="65"/>
        <v>#N/A</v>
      </c>
      <c r="CC18" s="31" t="e">
        <f t="shared" si="66"/>
        <v>#N/A</v>
      </c>
      <c r="CD18" s="29" t="e">
        <f t="shared" si="67"/>
        <v>#N/A</v>
      </c>
      <c r="CE18" s="31" t="e">
        <f t="shared" si="68"/>
        <v>#N/A</v>
      </c>
      <c r="CF18" s="29" t="e">
        <f t="shared" si="69"/>
        <v>#N/A</v>
      </c>
      <c r="CG18" s="31" t="e">
        <f t="shared" si="70"/>
        <v>#N/A</v>
      </c>
      <c r="CH18" s="29" t="e">
        <f t="shared" si="71"/>
        <v>#N/A</v>
      </c>
      <c r="CI18" s="31" t="e">
        <f t="shared" si="72"/>
        <v>#N/A</v>
      </c>
      <c r="CJ18" s="29" t="e">
        <f t="shared" si="73"/>
        <v>#N/A</v>
      </c>
      <c r="CK18" s="31" t="e">
        <f t="shared" si="74"/>
        <v>#N/A</v>
      </c>
      <c r="CL18" s="29" t="e">
        <f t="shared" si="75"/>
        <v>#N/A</v>
      </c>
      <c r="CM18" s="31" t="e">
        <f t="shared" si="76"/>
        <v>#N/A</v>
      </c>
      <c r="CN18" s="29" t="e">
        <f t="shared" si="77"/>
        <v>#N/A</v>
      </c>
      <c r="CO18" s="31" t="e">
        <f t="shared" si="78"/>
        <v>#N/A</v>
      </c>
      <c r="CP18" s="29" t="e">
        <f t="shared" si="79"/>
        <v>#N/A</v>
      </c>
      <c r="CQ18" s="31" t="e">
        <f t="shared" si="80"/>
        <v>#N/A</v>
      </c>
      <c r="CR18" s="29" t="e">
        <f t="shared" si="81"/>
        <v>#N/A</v>
      </c>
      <c r="CS18" s="31" t="e">
        <f t="shared" si="82"/>
        <v>#N/A</v>
      </c>
      <c r="CT18" s="29" t="e">
        <f t="shared" si="83"/>
        <v>#N/A</v>
      </c>
      <c r="CU18" s="31" t="e">
        <f t="shared" si="84"/>
        <v>#N/A</v>
      </c>
      <c r="CV18" s="29" t="e">
        <f t="shared" si="85"/>
        <v>#N/A</v>
      </c>
      <c r="CW18" s="31" t="e">
        <f t="shared" si="86"/>
        <v>#N/A</v>
      </c>
      <c r="CX18" s="29" t="e">
        <f t="shared" si="87"/>
        <v>#N/A</v>
      </c>
      <c r="CY18" s="31" t="e">
        <f t="shared" si="88"/>
        <v>#N/A</v>
      </c>
      <c r="CZ18" s="32" t="e">
        <f t="shared" si="89"/>
        <v>#N/A</v>
      </c>
      <c r="DA18" s="31" t="e">
        <f t="shared" si="90"/>
        <v>#N/A</v>
      </c>
      <c r="DB18" s="33" t="e">
        <f t="shared" si="91"/>
        <v>#N/A</v>
      </c>
      <c r="DC18" s="31" t="e">
        <f t="shared" si="92"/>
        <v>#N/A</v>
      </c>
      <c r="DD18" s="34" t="e">
        <f t="shared" si="93"/>
        <v>#N/A</v>
      </c>
      <c r="DE18" s="34" t="e">
        <f t="shared" si="94"/>
        <v>#N/A</v>
      </c>
      <c r="DF18" s="34" t="e">
        <f t="shared" si="95"/>
        <v>#N/A</v>
      </c>
      <c r="DG18" s="34" t="e">
        <f t="shared" si="96"/>
        <v>#N/A</v>
      </c>
      <c r="DH18" s="9">
        <f t="shared" si="97"/>
        <v>0</v>
      </c>
      <c r="DI18" s="9" t="e">
        <f t="shared" si="98"/>
        <v>#N/A</v>
      </c>
      <c r="DJ18" s="9" t="e">
        <f t="shared" si="99"/>
        <v>#N/A</v>
      </c>
      <c r="DK18" s="9" t="e">
        <f t="shared" si="100"/>
        <v>#N/A</v>
      </c>
      <c r="DL18" s="9" t="e">
        <f t="shared" si="101"/>
        <v>#N/A</v>
      </c>
      <c r="DM18" s="9" t="e">
        <f t="shared" si="102"/>
        <v>#N/A</v>
      </c>
      <c r="DN18" s="9" t="e">
        <f t="shared" si="103"/>
        <v>#N/A</v>
      </c>
      <c r="DO18" s="9" t="e">
        <f t="shared" si="104"/>
        <v>#N/A</v>
      </c>
      <c r="DP18" s="31" t="e">
        <f t="shared" si="105"/>
        <v>#N/A</v>
      </c>
      <c r="DQ18" s="29" t="e">
        <f t="shared" si="106"/>
        <v>#N/A</v>
      </c>
      <c r="DR18" s="31" t="e">
        <f t="shared" si="107"/>
        <v>#N/A</v>
      </c>
      <c r="DS18" s="29" t="e">
        <f t="shared" si="108"/>
        <v>#N/A</v>
      </c>
      <c r="DT18" s="31" t="e">
        <f t="shared" si="109"/>
        <v>#N/A</v>
      </c>
      <c r="DU18" s="29" t="e">
        <f t="shared" ref="DU18:DU30" si="516">DS18-DT18*$L18</f>
        <v>#N/A</v>
      </c>
      <c r="DV18" s="31" t="e">
        <f t="shared" si="110"/>
        <v>#N/A</v>
      </c>
      <c r="DW18" s="29" t="e">
        <f t="shared" si="111"/>
        <v>#N/A</v>
      </c>
      <c r="DX18" s="31" t="e">
        <f t="shared" si="112"/>
        <v>#N/A</v>
      </c>
      <c r="DY18" s="29" t="e">
        <f t="shared" si="113"/>
        <v>#N/A</v>
      </c>
      <c r="DZ18" s="31" t="e">
        <f t="shared" si="114"/>
        <v>#N/A</v>
      </c>
      <c r="EA18" s="29" t="e">
        <f t="shared" si="115"/>
        <v>#N/A</v>
      </c>
      <c r="EB18" s="31" t="e">
        <f t="shared" si="116"/>
        <v>#N/A</v>
      </c>
      <c r="EC18" s="29" t="e">
        <f t="shared" si="117"/>
        <v>#N/A</v>
      </c>
      <c r="ED18" s="31" t="e">
        <f t="shared" si="118"/>
        <v>#N/A</v>
      </c>
      <c r="EE18" s="29" t="e">
        <f t="shared" si="119"/>
        <v>#N/A</v>
      </c>
      <c r="EF18" s="31" t="e">
        <f t="shared" si="120"/>
        <v>#N/A</v>
      </c>
      <c r="EG18" s="29" t="e">
        <f t="shared" si="121"/>
        <v>#N/A</v>
      </c>
      <c r="EH18" s="31" t="e">
        <f t="shared" si="122"/>
        <v>#N/A</v>
      </c>
      <c r="EI18" s="29" t="e">
        <f t="shared" si="123"/>
        <v>#N/A</v>
      </c>
      <c r="EJ18" s="31" t="e">
        <f t="shared" si="124"/>
        <v>#N/A</v>
      </c>
      <c r="EK18" s="29" t="e">
        <f t="shared" si="125"/>
        <v>#N/A</v>
      </c>
      <c r="EL18" s="31" t="e">
        <f t="shared" si="126"/>
        <v>#N/A</v>
      </c>
      <c r="EM18" s="29" t="e">
        <f t="shared" si="127"/>
        <v>#N/A</v>
      </c>
      <c r="EN18" s="31" t="e">
        <f t="shared" si="128"/>
        <v>#N/A</v>
      </c>
      <c r="EO18" s="29" t="e">
        <f t="shared" si="129"/>
        <v>#N/A</v>
      </c>
      <c r="EP18" s="31" t="e">
        <f t="shared" si="130"/>
        <v>#N/A</v>
      </c>
      <c r="EQ18" s="29" t="e">
        <f t="shared" si="131"/>
        <v>#N/A</v>
      </c>
      <c r="ER18" s="31" t="e">
        <f t="shared" si="132"/>
        <v>#N/A</v>
      </c>
      <c r="ES18" s="29" t="e">
        <f t="shared" si="133"/>
        <v>#N/A</v>
      </c>
      <c r="ET18" s="31" t="e">
        <f t="shared" si="134"/>
        <v>#N/A</v>
      </c>
      <c r="EU18" s="32" t="e">
        <f t="shared" si="135"/>
        <v>#N/A</v>
      </c>
      <c r="EV18" s="31" t="e">
        <f t="shared" si="136"/>
        <v>#N/A</v>
      </c>
      <c r="EW18" s="33" t="e">
        <f t="shared" si="137"/>
        <v>#N/A</v>
      </c>
      <c r="EX18" s="31" t="e">
        <f t="shared" si="138"/>
        <v>#N/A</v>
      </c>
      <c r="EY18" s="34" t="e">
        <f t="shared" si="139"/>
        <v>#N/A</v>
      </c>
      <c r="EZ18" s="34" t="e">
        <f t="shared" si="140"/>
        <v>#N/A</v>
      </c>
      <c r="FA18" s="34" t="e">
        <f t="shared" si="141"/>
        <v>#N/A</v>
      </c>
      <c r="FB18" s="34" t="e">
        <f t="shared" si="142"/>
        <v>#N/A</v>
      </c>
      <c r="FC18" s="9">
        <f t="shared" si="143"/>
        <v>0</v>
      </c>
      <c r="FD18" s="9" t="e">
        <f t="shared" si="144"/>
        <v>#N/A</v>
      </c>
      <c r="FE18" s="9" t="e">
        <f t="shared" si="145"/>
        <v>#N/A</v>
      </c>
      <c r="FF18" s="9" t="e">
        <f t="shared" si="146"/>
        <v>#N/A</v>
      </c>
      <c r="FG18" s="9" t="e">
        <f t="shared" si="147"/>
        <v>#N/A</v>
      </c>
      <c r="FH18" s="9" t="e">
        <f t="shared" si="148"/>
        <v>#N/A</v>
      </c>
      <c r="FI18" s="9" t="e">
        <f t="shared" si="149"/>
        <v>#N/A</v>
      </c>
      <c r="FJ18" s="9" t="e">
        <f t="shared" si="150"/>
        <v>#N/A</v>
      </c>
      <c r="FK18" s="31" t="e">
        <f t="shared" si="151"/>
        <v>#N/A</v>
      </c>
      <c r="FL18" s="29" t="e">
        <f t="shared" si="152"/>
        <v>#N/A</v>
      </c>
      <c r="FM18" s="31" t="e">
        <f t="shared" si="153"/>
        <v>#N/A</v>
      </c>
      <c r="FN18" s="29" t="e">
        <f t="shared" si="154"/>
        <v>#N/A</v>
      </c>
      <c r="FO18" s="31" t="e">
        <f t="shared" si="155"/>
        <v>#N/A</v>
      </c>
      <c r="FP18" s="29" t="e">
        <f t="shared" ref="FP18:FP30" si="517">FN18-FO18*$L18</f>
        <v>#N/A</v>
      </c>
      <c r="FQ18" s="31" t="e">
        <f t="shared" si="156"/>
        <v>#N/A</v>
      </c>
      <c r="FR18" s="29" t="e">
        <f t="shared" si="157"/>
        <v>#N/A</v>
      </c>
      <c r="FS18" s="31" t="e">
        <f t="shared" si="158"/>
        <v>#N/A</v>
      </c>
      <c r="FT18" s="29" t="e">
        <f t="shared" si="159"/>
        <v>#N/A</v>
      </c>
      <c r="FU18" s="31" t="e">
        <f t="shared" si="160"/>
        <v>#N/A</v>
      </c>
      <c r="FV18" s="29" t="e">
        <f t="shared" si="161"/>
        <v>#N/A</v>
      </c>
      <c r="FW18" s="31" t="e">
        <f t="shared" si="162"/>
        <v>#N/A</v>
      </c>
      <c r="FX18" s="29" t="e">
        <f t="shared" si="163"/>
        <v>#N/A</v>
      </c>
      <c r="FY18" s="31" t="e">
        <f t="shared" si="164"/>
        <v>#N/A</v>
      </c>
      <c r="FZ18" s="29" t="e">
        <f t="shared" si="165"/>
        <v>#N/A</v>
      </c>
      <c r="GA18" s="31" t="e">
        <f t="shared" si="166"/>
        <v>#N/A</v>
      </c>
      <c r="GB18" s="29" t="e">
        <f t="shared" si="167"/>
        <v>#N/A</v>
      </c>
      <c r="GC18" s="31" t="e">
        <f t="shared" si="168"/>
        <v>#N/A</v>
      </c>
      <c r="GD18" s="29" t="e">
        <f t="shared" si="169"/>
        <v>#N/A</v>
      </c>
      <c r="GE18" s="31" t="e">
        <f t="shared" si="170"/>
        <v>#N/A</v>
      </c>
      <c r="GF18" s="29" t="e">
        <f t="shared" si="171"/>
        <v>#N/A</v>
      </c>
      <c r="GG18" s="31" t="e">
        <f t="shared" si="172"/>
        <v>#N/A</v>
      </c>
      <c r="GH18" s="29" t="e">
        <f t="shared" si="173"/>
        <v>#N/A</v>
      </c>
      <c r="GI18" s="31" t="e">
        <f t="shared" si="174"/>
        <v>#N/A</v>
      </c>
      <c r="GJ18" s="29" t="e">
        <f t="shared" si="175"/>
        <v>#N/A</v>
      </c>
      <c r="GK18" s="31" t="e">
        <f t="shared" si="176"/>
        <v>#N/A</v>
      </c>
      <c r="GL18" s="29" t="e">
        <f t="shared" si="177"/>
        <v>#N/A</v>
      </c>
      <c r="GM18" s="31" t="e">
        <f t="shared" si="178"/>
        <v>#N/A</v>
      </c>
      <c r="GN18" s="29" t="e">
        <f t="shared" si="179"/>
        <v>#N/A</v>
      </c>
      <c r="GO18" s="31" t="e">
        <f t="shared" si="180"/>
        <v>#N/A</v>
      </c>
      <c r="GP18" s="32" t="e">
        <f t="shared" si="181"/>
        <v>#N/A</v>
      </c>
      <c r="GQ18" s="31" t="e">
        <f t="shared" si="182"/>
        <v>#N/A</v>
      </c>
      <c r="GR18" s="33" t="e">
        <f t="shared" si="183"/>
        <v>#N/A</v>
      </c>
      <c r="GS18" s="31" t="e">
        <f t="shared" si="184"/>
        <v>#N/A</v>
      </c>
      <c r="GT18" s="34" t="e">
        <f t="shared" si="185"/>
        <v>#N/A</v>
      </c>
      <c r="GU18" s="34" t="e">
        <f t="shared" si="186"/>
        <v>#N/A</v>
      </c>
      <c r="GV18" s="34" t="e">
        <f t="shared" si="187"/>
        <v>#N/A</v>
      </c>
      <c r="GW18" s="34" t="e">
        <f t="shared" si="188"/>
        <v>#N/A</v>
      </c>
      <c r="GX18" s="9">
        <f t="shared" si="189"/>
        <v>0</v>
      </c>
      <c r="GY18" s="9" t="e">
        <f t="shared" si="190"/>
        <v>#N/A</v>
      </c>
      <c r="GZ18" s="9" t="e">
        <f t="shared" si="191"/>
        <v>#N/A</v>
      </c>
      <c r="HA18" s="9" t="e">
        <f t="shared" si="192"/>
        <v>#N/A</v>
      </c>
      <c r="HB18" s="9" t="e">
        <f t="shared" si="193"/>
        <v>#N/A</v>
      </c>
      <c r="HC18" s="9" t="e">
        <f t="shared" si="194"/>
        <v>#N/A</v>
      </c>
      <c r="HD18" s="9" t="e">
        <f t="shared" si="195"/>
        <v>#N/A</v>
      </c>
      <c r="HE18" s="9" t="e">
        <f t="shared" si="196"/>
        <v>#N/A</v>
      </c>
      <c r="HF18" s="31" t="e">
        <f t="shared" si="197"/>
        <v>#N/A</v>
      </c>
      <c r="HG18" s="29" t="e">
        <f t="shared" si="198"/>
        <v>#N/A</v>
      </c>
      <c r="HH18" s="31" t="e">
        <f t="shared" si="199"/>
        <v>#N/A</v>
      </c>
      <c r="HI18" s="29" t="e">
        <f t="shared" si="200"/>
        <v>#N/A</v>
      </c>
      <c r="HJ18" s="31" t="e">
        <f t="shared" si="201"/>
        <v>#N/A</v>
      </c>
      <c r="HK18" s="29" t="e">
        <f t="shared" ref="HK18:HK30" si="518">HI18-HJ18*$L18</f>
        <v>#N/A</v>
      </c>
      <c r="HL18" s="31" t="e">
        <f t="shared" si="202"/>
        <v>#N/A</v>
      </c>
      <c r="HM18" s="29" t="e">
        <f t="shared" si="203"/>
        <v>#N/A</v>
      </c>
      <c r="HN18" s="31" t="e">
        <f t="shared" si="204"/>
        <v>#N/A</v>
      </c>
      <c r="HO18" s="29" t="e">
        <f t="shared" si="205"/>
        <v>#N/A</v>
      </c>
      <c r="HP18" s="31" t="e">
        <f t="shared" si="206"/>
        <v>#N/A</v>
      </c>
      <c r="HQ18" s="29" t="e">
        <f t="shared" si="207"/>
        <v>#N/A</v>
      </c>
      <c r="HR18" s="31" t="e">
        <f t="shared" si="208"/>
        <v>#N/A</v>
      </c>
      <c r="HS18" s="29" t="e">
        <f t="shared" si="209"/>
        <v>#N/A</v>
      </c>
      <c r="HT18" s="31" t="e">
        <f t="shared" si="210"/>
        <v>#N/A</v>
      </c>
      <c r="HU18" s="29" t="e">
        <f t="shared" si="211"/>
        <v>#N/A</v>
      </c>
      <c r="HV18" s="31" t="e">
        <f t="shared" si="212"/>
        <v>#N/A</v>
      </c>
      <c r="HW18" s="29" t="e">
        <f t="shared" si="213"/>
        <v>#N/A</v>
      </c>
      <c r="HX18" s="31" t="e">
        <f t="shared" si="214"/>
        <v>#N/A</v>
      </c>
      <c r="HY18" s="29" t="e">
        <f t="shared" si="215"/>
        <v>#N/A</v>
      </c>
      <c r="HZ18" s="31" t="e">
        <f t="shared" si="216"/>
        <v>#N/A</v>
      </c>
      <c r="IA18" s="29" t="e">
        <f t="shared" si="217"/>
        <v>#N/A</v>
      </c>
      <c r="IB18" s="31" t="e">
        <f t="shared" si="218"/>
        <v>#N/A</v>
      </c>
      <c r="IC18" s="29" t="e">
        <f t="shared" si="219"/>
        <v>#N/A</v>
      </c>
      <c r="ID18" s="31" t="e">
        <f t="shared" si="220"/>
        <v>#N/A</v>
      </c>
      <c r="IE18" s="29" t="e">
        <f t="shared" si="221"/>
        <v>#N/A</v>
      </c>
      <c r="IF18" s="31" t="e">
        <f t="shared" si="222"/>
        <v>#N/A</v>
      </c>
      <c r="IG18" s="29" t="e">
        <f t="shared" si="223"/>
        <v>#N/A</v>
      </c>
      <c r="IH18" s="31" t="e">
        <f t="shared" si="224"/>
        <v>#N/A</v>
      </c>
      <c r="II18" s="29" t="e">
        <f t="shared" si="225"/>
        <v>#N/A</v>
      </c>
      <c r="IJ18" s="31" t="e">
        <f t="shared" si="226"/>
        <v>#N/A</v>
      </c>
      <c r="IK18" s="32" t="e">
        <f t="shared" si="227"/>
        <v>#N/A</v>
      </c>
      <c r="IL18" s="31" t="e">
        <f t="shared" si="228"/>
        <v>#N/A</v>
      </c>
      <c r="IM18" s="33" t="e">
        <f t="shared" si="229"/>
        <v>#N/A</v>
      </c>
      <c r="IN18" s="31" t="e">
        <f t="shared" si="230"/>
        <v>#N/A</v>
      </c>
      <c r="IO18" s="34" t="e">
        <f t="shared" si="231"/>
        <v>#N/A</v>
      </c>
      <c r="IP18" s="34" t="e">
        <f t="shared" si="232"/>
        <v>#N/A</v>
      </c>
      <c r="IQ18" s="34" t="e">
        <f t="shared" si="233"/>
        <v>#N/A</v>
      </c>
      <c r="IR18" s="34" t="e">
        <f t="shared" si="234"/>
        <v>#N/A</v>
      </c>
      <c r="IS18" s="9">
        <f t="shared" si="235"/>
        <v>0</v>
      </c>
      <c r="IT18" s="9" t="e">
        <f t="shared" si="236"/>
        <v>#N/A</v>
      </c>
      <c r="IU18" s="9" t="e">
        <f t="shared" si="237"/>
        <v>#N/A</v>
      </c>
      <c r="IV18" s="9" t="e">
        <f t="shared" si="238"/>
        <v>#N/A</v>
      </c>
      <c r="IW18" s="9" t="e">
        <f t="shared" si="239"/>
        <v>#N/A</v>
      </c>
      <c r="IX18" s="9" t="e">
        <f t="shared" si="240"/>
        <v>#N/A</v>
      </c>
      <c r="IY18" s="9" t="e">
        <f t="shared" si="241"/>
        <v>#N/A</v>
      </c>
      <c r="IZ18" s="9" t="e">
        <f t="shared" si="242"/>
        <v>#N/A</v>
      </c>
      <c r="JA18" s="31" t="e">
        <f t="shared" si="243"/>
        <v>#N/A</v>
      </c>
      <c r="JB18" s="29" t="e">
        <f t="shared" si="244"/>
        <v>#N/A</v>
      </c>
      <c r="JC18" s="31" t="e">
        <f t="shared" si="245"/>
        <v>#N/A</v>
      </c>
      <c r="JD18" s="29" t="e">
        <f t="shared" si="246"/>
        <v>#N/A</v>
      </c>
      <c r="JE18" s="31" t="e">
        <f t="shared" si="247"/>
        <v>#N/A</v>
      </c>
      <c r="JF18" s="29" t="e">
        <f t="shared" ref="JF18:JF30" si="519">JD18-JE18*$L18</f>
        <v>#N/A</v>
      </c>
      <c r="JG18" s="31" t="e">
        <f t="shared" si="248"/>
        <v>#N/A</v>
      </c>
      <c r="JH18" s="29" t="e">
        <f t="shared" si="249"/>
        <v>#N/A</v>
      </c>
      <c r="JI18" s="31" t="e">
        <f t="shared" si="250"/>
        <v>#N/A</v>
      </c>
      <c r="JJ18" s="29" t="e">
        <f t="shared" si="251"/>
        <v>#N/A</v>
      </c>
      <c r="JK18" s="31" t="e">
        <f t="shared" si="252"/>
        <v>#N/A</v>
      </c>
      <c r="JL18" s="29" t="e">
        <f t="shared" si="253"/>
        <v>#N/A</v>
      </c>
      <c r="JM18" s="31" t="e">
        <f t="shared" si="254"/>
        <v>#N/A</v>
      </c>
      <c r="JN18" s="29" t="e">
        <f t="shared" si="255"/>
        <v>#N/A</v>
      </c>
      <c r="JO18" s="31" t="e">
        <f t="shared" si="256"/>
        <v>#N/A</v>
      </c>
      <c r="JP18" s="29" t="e">
        <f t="shared" si="257"/>
        <v>#N/A</v>
      </c>
      <c r="JQ18" s="31" t="e">
        <f t="shared" si="258"/>
        <v>#N/A</v>
      </c>
      <c r="JR18" s="29" t="e">
        <f t="shared" si="259"/>
        <v>#N/A</v>
      </c>
      <c r="JS18" s="31" t="e">
        <f t="shared" si="260"/>
        <v>#N/A</v>
      </c>
      <c r="JT18" s="29" t="e">
        <f t="shared" si="261"/>
        <v>#N/A</v>
      </c>
      <c r="JU18" s="31" t="e">
        <f t="shared" si="262"/>
        <v>#N/A</v>
      </c>
      <c r="JV18" s="29" t="e">
        <f t="shared" si="263"/>
        <v>#N/A</v>
      </c>
      <c r="JW18" s="31" t="e">
        <f t="shared" si="264"/>
        <v>#N/A</v>
      </c>
      <c r="JX18" s="29" t="e">
        <f t="shared" si="265"/>
        <v>#N/A</v>
      </c>
      <c r="JY18" s="31" t="e">
        <f t="shared" si="266"/>
        <v>#N/A</v>
      </c>
      <c r="JZ18" s="29" t="e">
        <f t="shared" si="267"/>
        <v>#N/A</v>
      </c>
      <c r="KA18" s="31" t="e">
        <f t="shared" si="268"/>
        <v>#N/A</v>
      </c>
      <c r="KB18" s="29" t="e">
        <f t="shared" si="269"/>
        <v>#N/A</v>
      </c>
      <c r="KC18" s="31" t="e">
        <f t="shared" si="270"/>
        <v>#N/A</v>
      </c>
      <c r="KD18" s="29" t="e">
        <f t="shared" si="271"/>
        <v>#N/A</v>
      </c>
      <c r="KE18" s="31" t="e">
        <f t="shared" si="272"/>
        <v>#N/A</v>
      </c>
      <c r="KF18" s="32" t="e">
        <f t="shared" si="273"/>
        <v>#N/A</v>
      </c>
      <c r="KG18" s="31" t="e">
        <f t="shared" si="274"/>
        <v>#N/A</v>
      </c>
      <c r="KH18" s="33" t="e">
        <f t="shared" si="275"/>
        <v>#N/A</v>
      </c>
      <c r="KI18" s="31" t="e">
        <f t="shared" si="276"/>
        <v>#N/A</v>
      </c>
      <c r="KJ18" s="34" t="e">
        <f t="shared" si="277"/>
        <v>#N/A</v>
      </c>
      <c r="KK18" s="34" t="e">
        <f t="shared" si="278"/>
        <v>#N/A</v>
      </c>
      <c r="KL18" s="34" t="e">
        <f t="shared" si="279"/>
        <v>#N/A</v>
      </c>
      <c r="KM18" s="34" t="e">
        <f t="shared" si="280"/>
        <v>#N/A</v>
      </c>
      <c r="KN18" s="9">
        <f t="shared" si="281"/>
        <v>0</v>
      </c>
      <c r="KO18" s="9" t="e">
        <f t="shared" si="282"/>
        <v>#N/A</v>
      </c>
      <c r="KP18" s="9" t="e">
        <f t="shared" si="283"/>
        <v>#N/A</v>
      </c>
      <c r="KQ18" s="9" t="e">
        <f t="shared" si="284"/>
        <v>#N/A</v>
      </c>
      <c r="KR18" s="9" t="e">
        <f t="shared" si="285"/>
        <v>#N/A</v>
      </c>
      <c r="KS18" s="9" t="e">
        <f t="shared" si="286"/>
        <v>#N/A</v>
      </c>
      <c r="KT18" s="9" t="e">
        <f t="shared" si="287"/>
        <v>#N/A</v>
      </c>
      <c r="KU18" s="9" t="e">
        <f t="shared" si="288"/>
        <v>#N/A</v>
      </c>
      <c r="KV18" s="31" t="e">
        <f t="shared" si="289"/>
        <v>#N/A</v>
      </c>
      <c r="KW18" s="29" t="e">
        <f t="shared" si="290"/>
        <v>#N/A</v>
      </c>
      <c r="KX18" s="31" t="e">
        <f t="shared" si="291"/>
        <v>#N/A</v>
      </c>
      <c r="KY18" s="29" t="e">
        <f t="shared" si="292"/>
        <v>#N/A</v>
      </c>
      <c r="KZ18" s="31" t="e">
        <f t="shared" si="293"/>
        <v>#N/A</v>
      </c>
      <c r="LA18" s="29" t="e">
        <f t="shared" ref="LA18:LA30" si="520">KY18-KZ18*$L18</f>
        <v>#N/A</v>
      </c>
      <c r="LB18" s="31" t="e">
        <f t="shared" si="294"/>
        <v>#N/A</v>
      </c>
      <c r="LC18" s="29" t="e">
        <f t="shared" si="295"/>
        <v>#N/A</v>
      </c>
      <c r="LD18" s="31" t="e">
        <f t="shared" si="296"/>
        <v>#N/A</v>
      </c>
      <c r="LE18" s="29" t="e">
        <f t="shared" si="297"/>
        <v>#N/A</v>
      </c>
      <c r="LF18" s="31" t="e">
        <f t="shared" si="298"/>
        <v>#N/A</v>
      </c>
      <c r="LG18" s="29" t="e">
        <f t="shared" si="299"/>
        <v>#N/A</v>
      </c>
      <c r="LH18" s="31" t="e">
        <f t="shared" si="300"/>
        <v>#N/A</v>
      </c>
      <c r="LI18" s="29" t="e">
        <f t="shared" si="301"/>
        <v>#N/A</v>
      </c>
      <c r="LJ18" s="31" t="e">
        <f t="shared" si="302"/>
        <v>#N/A</v>
      </c>
      <c r="LK18" s="29" t="e">
        <f t="shared" si="303"/>
        <v>#N/A</v>
      </c>
      <c r="LL18" s="31" t="e">
        <f t="shared" si="304"/>
        <v>#N/A</v>
      </c>
      <c r="LM18" s="29" t="e">
        <f t="shared" si="305"/>
        <v>#N/A</v>
      </c>
      <c r="LN18" s="31" t="e">
        <f t="shared" si="306"/>
        <v>#N/A</v>
      </c>
      <c r="LO18" s="29" t="e">
        <f t="shared" si="307"/>
        <v>#N/A</v>
      </c>
      <c r="LP18" s="31" t="e">
        <f t="shared" si="308"/>
        <v>#N/A</v>
      </c>
      <c r="LQ18" s="29" t="e">
        <f t="shared" si="309"/>
        <v>#N/A</v>
      </c>
      <c r="LR18" s="31" t="e">
        <f t="shared" si="310"/>
        <v>#N/A</v>
      </c>
      <c r="LS18" s="29" t="e">
        <f t="shared" si="311"/>
        <v>#N/A</v>
      </c>
      <c r="LT18" s="31" t="e">
        <f t="shared" si="312"/>
        <v>#N/A</v>
      </c>
      <c r="LU18" s="29" t="e">
        <f t="shared" si="313"/>
        <v>#N/A</v>
      </c>
      <c r="LV18" s="31" t="e">
        <f t="shared" si="314"/>
        <v>#N/A</v>
      </c>
      <c r="LW18" s="29" t="e">
        <f t="shared" si="315"/>
        <v>#N/A</v>
      </c>
      <c r="LX18" s="31" t="e">
        <f t="shared" si="316"/>
        <v>#N/A</v>
      </c>
      <c r="LY18" s="29" t="e">
        <f t="shared" si="317"/>
        <v>#N/A</v>
      </c>
      <c r="LZ18" s="31" t="e">
        <f t="shared" si="318"/>
        <v>#N/A</v>
      </c>
      <c r="MA18" s="32" t="e">
        <f t="shared" si="319"/>
        <v>#N/A</v>
      </c>
      <c r="MB18" s="31" t="e">
        <f t="shared" si="320"/>
        <v>#N/A</v>
      </c>
      <c r="MC18" s="33" t="e">
        <f t="shared" si="321"/>
        <v>#N/A</v>
      </c>
      <c r="MD18" s="31" t="e">
        <f t="shared" si="322"/>
        <v>#N/A</v>
      </c>
      <c r="ME18" s="34" t="e">
        <f t="shared" si="323"/>
        <v>#N/A</v>
      </c>
      <c r="MF18" s="34" t="e">
        <f t="shared" si="324"/>
        <v>#N/A</v>
      </c>
      <c r="MG18" s="34" t="e">
        <f t="shared" si="325"/>
        <v>#N/A</v>
      </c>
      <c r="MH18" s="34" t="e">
        <f t="shared" si="326"/>
        <v>#N/A</v>
      </c>
      <c r="MI18" s="9">
        <f t="shared" si="327"/>
        <v>0</v>
      </c>
      <c r="MJ18" s="9" t="e">
        <f t="shared" si="328"/>
        <v>#N/A</v>
      </c>
      <c r="MK18" s="9" t="e">
        <f t="shared" si="329"/>
        <v>#N/A</v>
      </c>
      <c r="ML18" s="9" t="e">
        <f t="shared" si="330"/>
        <v>#N/A</v>
      </c>
      <c r="MM18" s="9" t="e">
        <f t="shared" si="331"/>
        <v>#N/A</v>
      </c>
      <c r="MN18" s="9" t="e">
        <f t="shared" si="332"/>
        <v>#N/A</v>
      </c>
      <c r="MO18" s="9" t="e">
        <f t="shared" si="333"/>
        <v>#N/A</v>
      </c>
      <c r="MP18" s="9" t="e">
        <f t="shared" si="334"/>
        <v>#N/A</v>
      </c>
      <c r="MQ18" s="31" t="e">
        <f t="shared" si="335"/>
        <v>#N/A</v>
      </c>
      <c r="MR18" s="29" t="e">
        <f t="shared" si="336"/>
        <v>#N/A</v>
      </c>
      <c r="MS18" s="31" t="e">
        <f t="shared" si="337"/>
        <v>#N/A</v>
      </c>
      <c r="MT18" s="29" t="e">
        <f t="shared" si="338"/>
        <v>#N/A</v>
      </c>
      <c r="MU18" s="31" t="e">
        <f t="shared" si="339"/>
        <v>#N/A</v>
      </c>
      <c r="MV18" s="29" t="e">
        <f t="shared" ref="MV18:MV30" si="521">MT18-MU18*$L18</f>
        <v>#N/A</v>
      </c>
      <c r="MW18" s="31" t="e">
        <f t="shared" si="340"/>
        <v>#N/A</v>
      </c>
      <c r="MX18" s="29" t="e">
        <f t="shared" si="341"/>
        <v>#N/A</v>
      </c>
      <c r="MY18" s="31" t="e">
        <f t="shared" si="342"/>
        <v>#N/A</v>
      </c>
      <c r="MZ18" s="29" t="e">
        <f t="shared" si="343"/>
        <v>#N/A</v>
      </c>
      <c r="NA18" s="31" t="e">
        <f t="shared" si="344"/>
        <v>#N/A</v>
      </c>
      <c r="NB18" s="29" t="e">
        <f t="shared" si="345"/>
        <v>#N/A</v>
      </c>
      <c r="NC18" s="31" t="e">
        <f t="shared" si="346"/>
        <v>#N/A</v>
      </c>
      <c r="ND18" s="29" t="e">
        <f t="shared" si="347"/>
        <v>#N/A</v>
      </c>
      <c r="NE18" s="31" t="e">
        <f t="shared" si="348"/>
        <v>#N/A</v>
      </c>
      <c r="NF18" s="29" t="e">
        <f t="shared" si="349"/>
        <v>#N/A</v>
      </c>
      <c r="NG18" s="31" t="e">
        <f t="shared" si="350"/>
        <v>#N/A</v>
      </c>
      <c r="NH18" s="29" t="e">
        <f t="shared" si="351"/>
        <v>#N/A</v>
      </c>
      <c r="NI18" s="31" t="e">
        <f t="shared" si="352"/>
        <v>#N/A</v>
      </c>
      <c r="NJ18" s="29" t="e">
        <f t="shared" si="353"/>
        <v>#N/A</v>
      </c>
      <c r="NK18" s="31" t="e">
        <f t="shared" si="354"/>
        <v>#N/A</v>
      </c>
      <c r="NL18" s="29" t="e">
        <f t="shared" si="355"/>
        <v>#N/A</v>
      </c>
      <c r="NM18" s="31" t="e">
        <f t="shared" si="356"/>
        <v>#N/A</v>
      </c>
      <c r="NN18" s="29" t="e">
        <f t="shared" si="357"/>
        <v>#N/A</v>
      </c>
      <c r="NO18" s="31" t="e">
        <f t="shared" si="358"/>
        <v>#N/A</v>
      </c>
      <c r="NP18" s="29" t="e">
        <f t="shared" si="359"/>
        <v>#N/A</v>
      </c>
      <c r="NQ18" s="31" t="e">
        <f t="shared" si="360"/>
        <v>#N/A</v>
      </c>
      <c r="NR18" s="29" t="e">
        <f t="shared" si="361"/>
        <v>#N/A</v>
      </c>
      <c r="NS18" s="31" t="e">
        <f t="shared" si="362"/>
        <v>#N/A</v>
      </c>
      <c r="NT18" s="29" t="e">
        <f t="shared" si="363"/>
        <v>#N/A</v>
      </c>
      <c r="NU18" s="31" t="e">
        <f t="shared" si="364"/>
        <v>#N/A</v>
      </c>
      <c r="NV18" s="32" t="e">
        <f t="shared" si="365"/>
        <v>#N/A</v>
      </c>
      <c r="NW18" s="31" t="e">
        <f t="shared" si="366"/>
        <v>#N/A</v>
      </c>
      <c r="NX18" s="33" t="e">
        <f t="shared" si="367"/>
        <v>#N/A</v>
      </c>
      <c r="NY18" s="31" t="e">
        <f t="shared" si="368"/>
        <v>#N/A</v>
      </c>
      <c r="NZ18" s="34" t="e">
        <f t="shared" si="369"/>
        <v>#N/A</v>
      </c>
      <c r="OA18" s="34" t="e">
        <f t="shared" si="370"/>
        <v>#N/A</v>
      </c>
      <c r="OB18" s="34" t="e">
        <f t="shared" si="371"/>
        <v>#N/A</v>
      </c>
      <c r="OC18" s="34" t="e">
        <f t="shared" si="372"/>
        <v>#N/A</v>
      </c>
      <c r="OD18" s="9">
        <f t="shared" si="373"/>
        <v>0</v>
      </c>
      <c r="OE18" s="9" t="e">
        <f t="shared" si="374"/>
        <v>#N/A</v>
      </c>
      <c r="OF18" s="9" t="e">
        <f t="shared" si="375"/>
        <v>#N/A</v>
      </c>
      <c r="OG18" s="9" t="e">
        <f t="shared" si="376"/>
        <v>#N/A</v>
      </c>
      <c r="OH18" s="9" t="e">
        <f t="shared" si="377"/>
        <v>#N/A</v>
      </c>
      <c r="OI18" s="9" t="e">
        <f t="shared" si="378"/>
        <v>#N/A</v>
      </c>
      <c r="OJ18" s="9" t="e">
        <f t="shared" si="379"/>
        <v>#N/A</v>
      </c>
      <c r="OK18" s="9" t="e">
        <f t="shared" si="380"/>
        <v>#N/A</v>
      </c>
      <c r="OL18" s="31" t="e">
        <f t="shared" si="381"/>
        <v>#N/A</v>
      </c>
      <c r="OM18" s="29" t="e">
        <f t="shared" si="382"/>
        <v>#N/A</v>
      </c>
      <c r="ON18" s="31" t="e">
        <f t="shared" si="383"/>
        <v>#N/A</v>
      </c>
      <c r="OO18" s="29" t="e">
        <f t="shared" si="384"/>
        <v>#N/A</v>
      </c>
      <c r="OP18" s="31" t="e">
        <f t="shared" si="385"/>
        <v>#N/A</v>
      </c>
      <c r="OQ18" s="29" t="e">
        <f t="shared" ref="OQ18:OQ30" si="522">OO18-OP18*$L18</f>
        <v>#N/A</v>
      </c>
      <c r="OR18" s="31" t="e">
        <f t="shared" si="386"/>
        <v>#N/A</v>
      </c>
      <c r="OS18" s="29" t="e">
        <f t="shared" si="387"/>
        <v>#N/A</v>
      </c>
      <c r="OT18" s="31" t="e">
        <f t="shared" si="388"/>
        <v>#N/A</v>
      </c>
      <c r="OU18" s="29" t="e">
        <f t="shared" si="389"/>
        <v>#N/A</v>
      </c>
      <c r="OV18" s="31" t="e">
        <f t="shared" si="390"/>
        <v>#N/A</v>
      </c>
      <c r="OW18" s="29" t="e">
        <f t="shared" si="391"/>
        <v>#N/A</v>
      </c>
      <c r="OX18" s="31" t="e">
        <f t="shared" si="392"/>
        <v>#N/A</v>
      </c>
      <c r="OY18" s="29" t="e">
        <f t="shared" si="393"/>
        <v>#N/A</v>
      </c>
      <c r="OZ18" s="31" t="e">
        <f t="shared" si="394"/>
        <v>#N/A</v>
      </c>
      <c r="PA18" s="29" t="e">
        <f t="shared" si="395"/>
        <v>#N/A</v>
      </c>
      <c r="PB18" s="31" t="e">
        <f t="shared" si="396"/>
        <v>#N/A</v>
      </c>
      <c r="PC18" s="29" t="e">
        <f t="shared" si="397"/>
        <v>#N/A</v>
      </c>
      <c r="PD18" s="31" t="e">
        <f t="shared" si="398"/>
        <v>#N/A</v>
      </c>
      <c r="PE18" s="29" t="e">
        <f t="shared" si="399"/>
        <v>#N/A</v>
      </c>
      <c r="PF18" s="31" t="e">
        <f t="shared" si="400"/>
        <v>#N/A</v>
      </c>
      <c r="PG18" s="29" t="e">
        <f t="shared" si="401"/>
        <v>#N/A</v>
      </c>
      <c r="PH18" s="31" t="e">
        <f t="shared" si="402"/>
        <v>#N/A</v>
      </c>
      <c r="PI18" s="29" t="e">
        <f t="shared" si="403"/>
        <v>#N/A</v>
      </c>
      <c r="PJ18" s="31" t="e">
        <f t="shared" si="404"/>
        <v>#N/A</v>
      </c>
      <c r="PK18" s="29" t="e">
        <f t="shared" si="405"/>
        <v>#N/A</v>
      </c>
      <c r="PL18" s="31" t="e">
        <f t="shared" si="406"/>
        <v>#N/A</v>
      </c>
      <c r="PM18" s="29" t="e">
        <f t="shared" si="407"/>
        <v>#N/A</v>
      </c>
      <c r="PN18" s="31" t="e">
        <f t="shared" si="408"/>
        <v>#N/A</v>
      </c>
      <c r="PO18" s="29" t="e">
        <f t="shared" si="409"/>
        <v>#N/A</v>
      </c>
      <c r="PP18" s="31" t="e">
        <f t="shared" si="410"/>
        <v>#N/A</v>
      </c>
      <c r="PQ18" s="32" t="e">
        <f t="shared" si="411"/>
        <v>#N/A</v>
      </c>
      <c r="PR18" s="31" t="e">
        <f t="shared" si="412"/>
        <v>#N/A</v>
      </c>
      <c r="PS18" s="33" t="e">
        <f t="shared" si="413"/>
        <v>#N/A</v>
      </c>
      <c r="PT18" s="31" t="e">
        <f t="shared" si="414"/>
        <v>#N/A</v>
      </c>
      <c r="PU18" s="34" t="e">
        <f t="shared" si="415"/>
        <v>#N/A</v>
      </c>
      <c r="PV18" s="34" t="e">
        <f t="shared" si="416"/>
        <v>#N/A</v>
      </c>
      <c r="PW18" s="34" t="e">
        <f t="shared" si="417"/>
        <v>#N/A</v>
      </c>
      <c r="PX18" s="34" t="e">
        <f t="shared" si="418"/>
        <v>#N/A</v>
      </c>
      <c r="PY18" s="9">
        <f t="shared" si="419"/>
        <v>0</v>
      </c>
      <c r="PZ18" s="9" t="e">
        <f t="shared" si="420"/>
        <v>#N/A</v>
      </c>
      <c r="QA18" s="9" t="e">
        <f t="shared" si="421"/>
        <v>#N/A</v>
      </c>
      <c r="QB18" s="9" t="e">
        <f t="shared" si="422"/>
        <v>#N/A</v>
      </c>
      <c r="QC18" s="9" t="e">
        <f t="shared" si="423"/>
        <v>#N/A</v>
      </c>
      <c r="QD18" s="9" t="e">
        <f t="shared" si="424"/>
        <v>#N/A</v>
      </c>
      <c r="QE18" s="9" t="e">
        <f t="shared" si="425"/>
        <v>#N/A</v>
      </c>
      <c r="QF18" s="9" t="e">
        <f t="shared" si="426"/>
        <v>#N/A</v>
      </c>
      <c r="QG18" s="31" t="e">
        <f t="shared" si="427"/>
        <v>#N/A</v>
      </c>
      <c r="QH18" s="29" t="e">
        <f t="shared" si="428"/>
        <v>#N/A</v>
      </c>
      <c r="QI18" s="31" t="e">
        <f t="shared" si="429"/>
        <v>#N/A</v>
      </c>
      <c r="QJ18" s="29" t="e">
        <f t="shared" si="430"/>
        <v>#N/A</v>
      </c>
      <c r="QK18" s="31" t="e">
        <f t="shared" si="431"/>
        <v>#N/A</v>
      </c>
      <c r="QL18" s="29" t="e">
        <f t="shared" ref="QL18:QL30" si="523">QJ18-QK18*$L18</f>
        <v>#N/A</v>
      </c>
      <c r="QM18" s="31" t="e">
        <f t="shared" si="432"/>
        <v>#N/A</v>
      </c>
      <c r="QN18" s="29" t="e">
        <f t="shared" si="433"/>
        <v>#N/A</v>
      </c>
      <c r="QO18" s="31" t="e">
        <f t="shared" si="434"/>
        <v>#N/A</v>
      </c>
      <c r="QP18" s="29" t="e">
        <f t="shared" si="435"/>
        <v>#N/A</v>
      </c>
      <c r="QQ18" s="31" t="e">
        <f t="shared" si="436"/>
        <v>#N/A</v>
      </c>
      <c r="QR18" s="29" t="e">
        <f t="shared" si="437"/>
        <v>#N/A</v>
      </c>
      <c r="QS18" s="31" t="e">
        <f t="shared" si="438"/>
        <v>#N/A</v>
      </c>
      <c r="QT18" s="29" t="e">
        <f t="shared" si="439"/>
        <v>#N/A</v>
      </c>
      <c r="QU18" s="31" t="e">
        <f t="shared" si="440"/>
        <v>#N/A</v>
      </c>
      <c r="QV18" s="29" t="e">
        <f t="shared" si="441"/>
        <v>#N/A</v>
      </c>
      <c r="QW18" s="31" t="e">
        <f t="shared" si="442"/>
        <v>#N/A</v>
      </c>
      <c r="QX18" s="29" t="e">
        <f t="shared" si="443"/>
        <v>#N/A</v>
      </c>
      <c r="QY18" s="31" t="e">
        <f t="shared" si="444"/>
        <v>#N/A</v>
      </c>
      <c r="QZ18" s="29" t="e">
        <f t="shared" si="445"/>
        <v>#N/A</v>
      </c>
      <c r="RA18" s="31" t="e">
        <f t="shared" si="446"/>
        <v>#N/A</v>
      </c>
      <c r="RB18" s="29" t="e">
        <f t="shared" si="447"/>
        <v>#N/A</v>
      </c>
      <c r="RC18" s="31" t="e">
        <f t="shared" si="448"/>
        <v>#N/A</v>
      </c>
      <c r="RD18" s="29" t="e">
        <f t="shared" si="449"/>
        <v>#N/A</v>
      </c>
      <c r="RE18" s="31" t="e">
        <f t="shared" si="450"/>
        <v>#N/A</v>
      </c>
      <c r="RF18" s="29" t="e">
        <f t="shared" si="451"/>
        <v>#N/A</v>
      </c>
      <c r="RG18" s="31" t="e">
        <f t="shared" si="452"/>
        <v>#N/A</v>
      </c>
      <c r="RH18" s="29" t="e">
        <f t="shared" si="453"/>
        <v>#N/A</v>
      </c>
      <c r="RI18" s="31" t="e">
        <f t="shared" si="454"/>
        <v>#N/A</v>
      </c>
      <c r="RJ18" s="29" t="e">
        <f t="shared" si="455"/>
        <v>#N/A</v>
      </c>
      <c r="RK18" s="31" t="e">
        <f t="shared" si="456"/>
        <v>#N/A</v>
      </c>
      <c r="RL18" s="32" t="e">
        <f t="shared" si="457"/>
        <v>#N/A</v>
      </c>
      <c r="RM18" s="31" t="e">
        <f t="shared" si="458"/>
        <v>#N/A</v>
      </c>
      <c r="RN18" s="33" t="e">
        <f t="shared" si="459"/>
        <v>#N/A</v>
      </c>
      <c r="RO18" s="31" t="e">
        <f t="shared" si="460"/>
        <v>#N/A</v>
      </c>
      <c r="RP18" s="34" t="e">
        <f t="shared" si="461"/>
        <v>#N/A</v>
      </c>
      <c r="RQ18" s="34" t="e">
        <f t="shared" si="462"/>
        <v>#N/A</v>
      </c>
      <c r="RR18" s="34" t="e">
        <f t="shared" si="463"/>
        <v>#N/A</v>
      </c>
      <c r="RS18" s="34" t="e">
        <f t="shared" si="464"/>
        <v>#N/A</v>
      </c>
      <c r="RT18" s="9">
        <f t="shared" si="465"/>
        <v>0</v>
      </c>
      <c r="RU18" s="9" t="e">
        <f t="shared" si="466"/>
        <v>#N/A</v>
      </c>
      <c r="RV18" s="9" t="e">
        <f t="shared" si="467"/>
        <v>#N/A</v>
      </c>
      <c r="RW18" s="9" t="e">
        <f t="shared" si="468"/>
        <v>#N/A</v>
      </c>
      <c r="RX18" s="9" t="e">
        <f t="shared" si="469"/>
        <v>#N/A</v>
      </c>
      <c r="RY18" s="9" t="e">
        <f t="shared" si="470"/>
        <v>#N/A</v>
      </c>
      <c r="RZ18" s="9" t="e">
        <f t="shared" si="471"/>
        <v>#N/A</v>
      </c>
      <c r="SA18" s="9" t="e">
        <f t="shared" si="472"/>
        <v>#N/A</v>
      </c>
      <c r="SB18" s="31" t="e">
        <f t="shared" si="473"/>
        <v>#N/A</v>
      </c>
      <c r="SC18" s="29" t="e">
        <f t="shared" si="474"/>
        <v>#N/A</v>
      </c>
      <c r="SD18" s="31" t="e">
        <f t="shared" si="475"/>
        <v>#N/A</v>
      </c>
      <c r="SE18" s="29" t="e">
        <f t="shared" si="476"/>
        <v>#N/A</v>
      </c>
      <c r="SF18" s="31" t="e">
        <f t="shared" si="477"/>
        <v>#N/A</v>
      </c>
      <c r="SG18" s="29" t="e">
        <f t="shared" ref="SG18:SG30" si="524">SE18-SF18*$L18</f>
        <v>#N/A</v>
      </c>
      <c r="SH18" s="31" t="e">
        <f t="shared" si="478"/>
        <v>#N/A</v>
      </c>
      <c r="SI18" s="29" t="e">
        <f t="shared" si="479"/>
        <v>#N/A</v>
      </c>
      <c r="SJ18" s="31" t="e">
        <f t="shared" si="480"/>
        <v>#N/A</v>
      </c>
      <c r="SK18" s="29" t="e">
        <f t="shared" si="481"/>
        <v>#N/A</v>
      </c>
      <c r="SL18" s="31" t="e">
        <f t="shared" si="482"/>
        <v>#N/A</v>
      </c>
      <c r="SM18" s="29" t="e">
        <f t="shared" si="483"/>
        <v>#N/A</v>
      </c>
      <c r="SN18" s="31" t="e">
        <f t="shared" si="484"/>
        <v>#N/A</v>
      </c>
      <c r="SO18" s="29" t="e">
        <f t="shared" si="485"/>
        <v>#N/A</v>
      </c>
      <c r="SP18" s="31" t="e">
        <f t="shared" si="486"/>
        <v>#N/A</v>
      </c>
      <c r="SQ18" s="29" t="e">
        <f t="shared" si="487"/>
        <v>#N/A</v>
      </c>
      <c r="SR18" s="31" t="e">
        <f t="shared" si="488"/>
        <v>#N/A</v>
      </c>
      <c r="SS18" s="29" t="e">
        <f t="shared" si="489"/>
        <v>#N/A</v>
      </c>
      <c r="ST18" s="31" t="e">
        <f t="shared" si="490"/>
        <v>#N/A</v>
      </c>
      <c r="SU18" s="29" t="e">
        <f t="shared" si="491"/>
        <v>#N/A</v>
      </c>
      <c r="SV18" s="31" t="e">
        <f t="shared" si="492"/>
        <v>#N/A</v>
      </c>
      <c r="SW18" s="29" t="e">
        <f t="shared" si="493"/>
        <v>#N/A</v>
      </c>
      <c r="SX18" s="31" t="e">
        <f t="shared" si="494"/>
        <v>#N/A</v>
      </c>
      <c r="SY18" s="29" t="e">
        <f t="shared" si="495"/>
        <v>#N/A</v>
      </c>
      <c r="SZ18" s="31" t="e">
        <f t="shared" si="496"/>
        <v>#N/A</v>
      </c>
      <c r="TA18" s="29" t="e">
        <f t="shared" si="497"/>
        <v>#N/A</v>
      </c>
      <c r="TB18" s="31" t="e">
        <f t="shared" si="498"/>
        <v>#N/A</v>
      </c>
      <c r="TC18" s="29" t="e">
        <f t="shared" si="499"/>
        <v>#N/A</v>
      </c>
      <c r="TD18" s="31" t="e">
        <f t="shared" si="500"/>
        <v>#N/A</v>
      </c>
      <c r="TE18" s="29" t="e">
        <f t="shared" si="501"/>
        <v>#N/A</v>
      </c>
      <c r="TF18" s="31" t="e">
        <f t="shared" si="502"/>
        <v>#N/A</v>
      </c>
      <c r="TG18" s="32" t="e">
        <f t="shared" si="503"/>
        <v>#N/A</v>
      </c>
      <c r="TH18" s="31" t="e">
        <f t="shared" si="504"/>
        <v>#N/A</v>
      </c>
      <c r="TI18" s="33" t="e">
        <f t="shared" si="505"/>
        <v>#N/A</v>
      </c>
      <c r="TJ18" s="31" t="e">
        <f t="shared" si="506"/>
        <v>#N/A</v>
      </c>
      <c r="TK18" s="34" t="e">
        <f t="shared" si="507"/>
        <v>#N/A</v>
      </c>
      <c r="TL18" s="34" t="e">
        <f t="shared" si="508"/>
        <v>#N/A</v>
      </c>
      <c r="TM18" s="34" t="e">
        <f t="shared" si="509"/>
        <v>#N/A</v>
      </c>
      <c r="TN18" s="34" t="e">
        <f t="shared" si="510"/>
        <v>#N/A</v>
      </c>
      <c r="TO18" s="49" t="str">
        <f t="shared" si="511"/>
        <v/>
      </c>
      <c r="TP18" s="49" t="str">
        <f t="shared" si="512"/>
        <v/>
      </c>
      <c r="TQ18" s="49" t="str">
        <f t="shared" si="513"/>
        <v/>
      </c>
      <c r="TR18" s="63" t="str">
        <f>IF(AND(D18&lt;&gt;"",E18&lt;&gt;""),TQ18*VLOOKUP(C18,Tableau1[#All],10,FALSE)+TP18*VLOOKUP(C18,Tableau1[#All],11,FALSE)+TO18*VLOOKUP(C18,Tableau1[#All],12,FALSE),"")</f>
        <v/>
      </c>
      <c r="TS18" s="64" t="str">
        <f>IF(AND(D18&lt;&gt;"",E18&lt;&gt;""),($TQ18/15)*VLOOKUP($C18,Tableau1[#All],11,FALSE)+$TP18*VLOOKUP($C18,Tableau1[#All],11,FALSE)+$TO18*VLOOKUP($C18,Tableau1[#All],12,FALSE),"")</f>
        <v/>
      </c>
      <c r="TT18" s="119" t="str">
        <f>IF(AND(D18&lt;&gt;"",E18&lt;&gt;""),(($TQ18/15)/10)*VLOOKUP($C18,Tableau1[#All],12,FALSE)+($TP18/10)*VLOOKUP($C18,Tableau1[#All],12,FALSE)+$TO18*VLOOKUP($C18,Tableau1[#All],12,FALSE),"")</f>
        <v/>
      </c>
      <c r="TU18" s="121">
        <f t="shared" si="0"/>
        <v>0</v>
      </c>
    </row>
    <row r="19" spans="2:541" ht="15.75" customHeight="1">
      <c r="B19" s="58">
        <v>4</v>
      </c>
      <c r="C19" s="188"/>
      <c r="D19" s="110" t="str">
        <f>IF(C19&lt;&gt;"",VLOOKUP(C19,Tableau1[#All],2,FALSE),"")</f>
        <v/>
      </c>
      <c r="E19" s="46"/>
      <c r="F19" s="46"/>
      <c r="G19" s="51">
        <f t="shared" si="1"/>
        <v>0</v>
      </c>
      <c r="H19" s="30" t="e">
        <f>VLOOKUP($C19,Tableau1[#All],3,FALSE)</f>
        <v>#N/A</v>
      </c>
      <c r="I19" s="30" t="e">
        <f>VLOOKUP($C19,Tableau1[#All],4,FALSE)</f>
        <v>#N/A</v>
      </c>
      <c r="J19" s="30" t="e">
        <f>VLOOKUP($C19,Tableau1[#All],5,FALSE)</f>
        <v>#N/A</v>
      </c>
      <c r="K19" s="30" t="e">
        <f>VLOOKUP($C19,Tableau1[#All],6,FALSE)</f>
        <v>#N/A</v>
      </c>
      <c r="L19" s="30" t="e">
        <f>VLOOKUP($C19,Tableau1[#All],7,FALSE)</f>
        <v>#N/A</v>
      </c>
      <c r="M19" s="30" t="e">
        <f>VLOOKUP($C19,Tableau1[#All],8,FALSE)</f>
        <v>#N/A</v>
      </c>
      <c r="N19" s="30" t="e">
        <f>VLOOKUP($C19,Tableau1[#All],9,FALSE)</f>
        <v>#N/A</v>
      </c>
      <c r="O19" s="30" t="e">
        <f t="shared" si="2"/>
        <v>#N/A</v>
      </c>
      <c r="P19" s="30" t="e">
        <f t="shared" si="3"/>
        <v>#N/A</v>
      </c>
      <c r="Q19" s="30" t="e">
        <f t="shared" si="4"/>
        <v>#N/A</v>
      </c>
      <c r="R19" s="9">
        <f t="shared" si="5"/>
        <v>0</v>
      </c>
      <c r="S19" s="9" t="e">
        <f t="shared" si="6"/>
        <v>#N/A</v>
      </c>
      <c r="T19" s="9" t="e">
        <f t="shared" si="7"/>
        <v>#N/A</v>
      </c>
      <c r="U19" s="9" t="e">
        <f t="shared" si="8"/>
        <v>#N/A</v>
      </c>
      <c r="V19" s="9" t="e">
        <f t="shared" si="9"/>
        <v>#N/A</v>
      </c>
      <c r="W19" s="9" t="e">
        <f t="shared" si="10"/>
        <v>#N/A</v>
      </c>
      <c r="X19" s="9" t="e">
        <f t="shared" si="11"/>
        <v>#N/A</v>
      </c>
      <c r="Y19" s="9" t="e">
        <f t="shared" si="12"/>
        <v>#N/A</v>
      </c>
      <c r="Z19" s="31" t="e">
        <f t="shared" si="13"/>
        <v>#N/A</v>
      </c>
      <c r="AA19" s="29" t="e">
        <f t="shared" si="14"/>
        <v>#N/A</v>
      </c>
      <c r="AB19" s="31" t="e">
        <f t="shared" si="15"/>
        <v>#N/A</v>
      </c>
      <c r="AC19" s="29" t="e">
        <f t="shared" si="16"/>
        <v>#N/A</v>
      </c>
      <c r="AD19" s="31" t="e">
        <f t="shared" si="17"/>
        <v>#N/A</v>
      </c>
      <c r="AE19" s="29" t="e">
        <f t="shared" si="514"/>
        <v>#N/A</v>
      </c>
      <c r="AF19" s="31" t="e">
        <f t="shared" si="18"/>
        <v>#N/A</v>
      </c>
      <c r="AG19" s="29" t="e">
        <f t="shared" si="19"/>
        <v>#N/A</v>
      </c>
      <c r="AH19" s="31" t="e">
        <f t="shared" si="20"/>
        <v>#N/A</v>
      </c>
      <c r="AI19" s="29" t="e">
        <f t="shared" si="21"/>
        <v>#N/A</v>
      </c>
      <c r="AJ19" s="31" t="e">
        <f t="shared" si="22"/>
        <v>#N/A</v>
      </c>
      <c r="AK19" s="29" t="e">
        <f t="shared" si="23"/>
        <v>#N/A</v>
      </c>
      <c r="AL19" s="31" t="e">
        <f t="shared" si="24"/>
        <v>#N/A</v>
      </c>
      <c r="AM19" s="29" t="e">
        <f t="shared" si="25"/>
        <v>#N/A</v>
      </c>
      <c r="AN19" s="31" t="e">
        <f t="shared" si="26"/>
        <v>#N/A</v>
      </c>
      <c r="AO19" s="29" t="e">
        <f t="shared" si="27"/>
        <v>#N/A</v>
      </c>
      <c r="AP19" s="31" t="e">
        <f t="shared" si="28"/>
        <v>#N/A</v>
      </c>
      <c r="AQ19" s="29" t="e">
        <f t="shared" si="29"/>
        <v>#N/A</v>
      </c>
      <c r="AR19" s="31" t="e">
        <f t="shared" si="30"/>
        <v>#N/A</v>
      </c>
      <c r="AS19" s="29" t="e">
        <f t="shared" si="31"/>
        <v>#N/A</v>
      </c>
      <c r="AT19" s="31" t="e">
        <f t="shared" si="32"/>
        <v>#N/A</v>
      </c>
      <c r="AU19" s="29" t="e">
        <f t="shared" si="33"/>
        <v>#N/A</v>
      </c>
      <c r="AV19" s="31" t="e">
        <f t="shared" si="34"/>
        <v>#N/A</v>
      </c>
      <c r="AW19" s="29" t="e">
        <f t="shared" si="35"/>
        <v>#N/A</v>
      </c>
      <c r="AX19" s="31" t="e">
        <f t="shared" si="36"/>
        <v>#N/A</v>
      </c>
      <c r="AY19" s="29" t="e">
        <f t="shared" si="37"/>
        <v>#N/A</v>
      </c>
      <c r="AZ19" s="31" t="e">
        <f t="shared" si="38"/>
        <v>#N/A</v>
      </c>
      <c r="BA19" s="29" t="e">
        <f t="shared" si="39"/>
        <v>#N/A</v>
      </c>
      <c r="BB19" s="31" t="e">
        <f t="shared" si="40"/>
        <v>#N/A</v>
      </c>
      <c r="BC19" s="29" t="e">
        <f t="shared" si="41"/>
        <v>#N/A</v>
      </c>
      <c r="BD19" s="31" t="e">
        <f t="shared" si="42"/>
        <v>#N/A</v>
      </c>
      <c r="BE19" s="32" t="e">
        <f t="shared" si="43"/>
        <v>#N/A</v>
      </c>
      <c r="BF19" s="31" t="e">
        <f t="shared" si="44"/>
        <v>#N/A</v>
      </c>
      <c r="BG19" s="33" t="e">
        <f t="shared" si="45"/>
        <v>#N/A</v>
      </c>
      <c r="BH19" s="31" t="e">
        <f t="shared" si="46"/>
        <v>#N/A</v>
      </c>
      <c r="BI19" s="34" t="e">
        <f t="shared" si="47"/>
        <v>#N/A</v>
      </c>
      <c r="BJ19" s="34" t="e">
        <f t="shared" si="48"/>
        <v>#N/A</v>
      </c>
      <c r="BK19" s="34" t="e">
        <f t="shared" si="49"/>
        <v>#N/A</v>
      </c>
      <c r="BL19" s="34" t="e">
        <f t="shared" si="50"/>
        <v>#N/A</v>
      </c>
      <c r="BM19" s="9">
        <f t="shared" si="51"/>
        <v>0</v>
      </c>
      <c r="BN19" s="9" t="e">
        <f t="shared" si="52"/>
        <v>#N/A</v>
      </c>
      <c r="BO19" s="9" t="e">
        <f t="shared" si="53"/>
        <v>#N/A</v>
      </c>
      <c r="BP19" s="9" t="e">
        <f t="shared" si="54"/>
        <v>#N/A</v>
      </c>
      <c r="BQ19" s="9" t="e">
        <f t="shared" si="55"/>
        <v>#N/A</v>
      </c>
      <c r="BR19" s="9" t="e">
        <f t="shared" si="56"/>
        <v>#N/A</v>
      </c>
      <c r="BS19" s="9" t="e">
        <f t="shared" si="57"/>
        <v>#N/A</v>
      </c>
      <c r="BT19" s="9" t="e">
        <f t="shared" si="58"/>
        <v>#N/A</v>
      </c>
      <c r="BU19" s="31" t="e">
        <f t="shared" si="59"/>
        <v>#N/A</v>
      </c>
      <c r="BV19" s="29" t="e">
        <f t="shared" si="60"/>
        <v>#N/A</v>
      </c>
      <c r="BW19" s="31" t="e">
        <f t="shared" si="61"/>
        <v>#N/A</v>
      </c>
      <c r="BX19" s="29" t="e">
        <f t="shared" si="62"/>
        <v>#N/A</v>
      </c>
      <c r="BY19" s="31" t="e">
        <f t="shared" si="63"/>
        <v>#N/A</v>
      </c>
      <c r="BZ19" s="29" t="e">
        <f t="shared" si="515"/>
        <v>#N/A</v>
      </c>
      <c r="CA19" s="31" t="e">
        <f t="shared" si="64"/>
        <v>#N/A</v>
      </c>
      <c r="CB19" s="29" t="e">
        <f t="shared" si="65"/>
        <v>#N/A</v>
      </c>
      <c r="CC19" s="31" t="e">
        <f t="shared" si="66"/>
        <v>#N/A</v>
      </c>
      <c r="CD19" s="29" t="e">
        <f t="shared" si="67"/>
        <v>#N/A</v>
      </c>
      <c r="CE19" s="31" t="e">
        <f t="shared" si="68"/>
        <v>#N/A</v>
      </c>
      <c r="CF19" s="29" t="e">
        <f t="shared" si="69"/>
        <v>#N/A</v>
      </c>
      <c r="CG19" s="31" t="e">
        <f t="shared" si="70"/>
        <v>#N/A</v>
      </c>
      <c r="CH19" s="29" t="e">
        <f t="shared" si="71"/>
        <v>#N/A</v>
      </c>
      <c r="CI19" s="31" t="e">
        <f t="shared" si="72"/>
        <v>#N/A</v>
      </c>
      <c r="CJ19" s="29" t="e">
        <f t="shared" si="73"/>
        <v>#N/A</v>
      </c>
      <c r="CK19" s="31" t="e">
        <f t="shared" si="74"/>
        <v>#N/A</v>
      </c>
      <c r="CL19" s="29" t="e">
        <f t="shared" si="75"/>
        <v>#N/A</v>
      </c>
      <c r="CM19" s="31" t="e">
        <f t="shared" si="76"/>
        <v>#N/A</v>
      </c>
      <c r="CN19" s="29" t="e">
        <f t="shared" si="77"/>
        <v>#N/A</v>
      </c>
      <c r="CO19" s="31" t="e">
        <f t="shared" si="78"/>
        <v>#N/A</v>
      </c>
      <c r="CP19" s="29" t="e">
        <f t="shared" si="79"/>
        <v>#N/A</v>
      </c>
      <c r="CQ19" s="31" t="e">
        <f t="shared" si="80"/>
        <v>#N/A</v>
      </c>
      <c r="CR19" s="29" t="e">
        <f t="shared" si="81"/>
        <v>#N/A</v>
      </c>
      <c r="CS19" s="31" t="e">
        <f t="shared" si="82"/>
        <v>#N/A</v>
      </c>
      <c r="CT19" s="29" t="e">
        <f t="shared" si="83"/>
        <v>#N/A</v>
      </c>
      <c r="CU19" s="31" t="e">
        <f t="shared" si="84"/>
        <v>#N/A</v>
      </c>
      <c r="CV19" s="29" t="e">
        <f t="shared" si="85"/>
        <v>#N/A</v>
      </c>
      <c r="CW19" s="31" t="e">
        <f t="shared" si="86"/>
        <v>#N/A</v>
      </c>
      <c r="CX19" s="29" t="e">
        <f t="shared" si="87"/>
        <v>#N/A</v>
      </c>
      <c r="CY19" s="31" t="e">
        <f t="shared" si="88"/>
        <v>#N/A</v>
      </c>
      <c r="CZ19" s="32" t="e">
        <f t="shared" si="89"/>
        <v>#N/A</v>
      </c>
      <c r="DA19" s="31" t="e">
        <f t="shared" si="90"/>
        <v>#N/A</v>
      </c>
      <c r="DB19" s="33" t="e">
        <f t="shared" si="91"/>
        <v>#N/A</v>
      </c>
      <c r="DC19" s="31" t="e">
        <f t="shared" si="92"/>
        <v>#N/A</v>
      </c>
      <c r="DD19" s="34" t="e">
        <f t="shared" si="93"/>
        <v>#N/A</v>
      </c>
      <c r="DE19" s="34" t="e">
        <f t="shared" si="94"/>
        <v>#N/A</v>
      </c>
      <c r="DF19" s="34" t="e">
        <f t="shared" si="95"/>
        <v>#N/A</v>
      </c>
      <c r="DG19" s="34" t="e">
        <f t="shared" si="96"/>
        <v>#N/A</v>
      </c>
      <c r="DH19" s="9">
        <f t="shared" si="97"/>
        <v>0</v>
      </c>
      <c r="DI19" s="9" t="e">
        <f t="shared" si="98"/>
        <v>#N/A</v>
      </c>
      <c r="DJ19" s="9" t="e">
        <f t="shared" si="99"/>
        <v>#N/A</v>
      </c>
      <c r="DK19" s="9" t="e">
        <f t="shared" si="100"/>
        <v>#N/A</v>
      </c>
      <c r="DL19" s="9" t="e">
        <f t="shared" si="101"/>
        <v>#N/A</v>
      </c>
      <c r="DM19" s="9" t="e">
        <f t="shared" si="102"/>
        <v>#N/A</v>
      </c>
      <c r="DN19" s="9" t="e">
        <f t="shared" si="103"/>
        <v>#N/A</v>
      </c>
      <c r="DO19" s="9" t="e">
        <f t="shared" si="104"/>
        <v>#N/A</v>
      </c>
      <c r="DP19" s="31" t="e">
        <f t="shared" si="105"/>
        <v>#N/A</v>
      </c>
      <c r="DQ19" s="29" t="e">
        <f t="shared" si="106"/>
        <v>#N/A</v>
      </c>
      <c r="DR19" s="31" t="e">
        <f t="shared" si="107"/>
        <v>#N/A</v>
      </c>
      <c r="DS19" s="29" t="e">
        <f t="shared" si="108"/>
        <v>#N/A</v>
      </c>
      <c r="DT19" s="31" t="e">
        <f t="shared" si="109"/>
        <v>#N/A</v>
      </c>
      <c r="DU19" s="29" t="e">
        <f t="shared" si="516"/>
        <v>#N/A</v>
      </c>
      <c r="DV19" s="31" t="e">
        <f t="shared" si="110"/>
        <v>#N/A</v>
      </c>
      <c r="DW19" s="29" t="e">
        <f t="shared" si="111"/>
        <v>#N/A</v>
      </c>
      <c r="DX19" s="31" t="e">
        <f t="shared" si="112"/>
        <v>#N/A</v>
      </c>
      <c r="DY19" s="29" t="e">
        <f t="shared" si="113"/>
        <v>#N/A</v>
      </c>
      <c r="DZ19" s="31" t="e">
        <f t="shared" si="114"/>
        <v>#N/A</v>
      </c>
      <c r="EA19" s="29" t="e">
        <f t="shared" si="115"/>
        <v>#N/A</v>
      </c>
      <c r="EB19" s="31" t="e">
        <f t="shared" si="116"/>
        <v>#N/A</v>
      </c>
      <c r="EC19" s="29" t="e">
        <f t="shared" si="117"/>
        <v>#N/A</v>
      </c>
      <c r="ED19" s="31" t="e">
        <f t="shared" si="118"/>
        <v>#N/A</v>
      </c>
      <c r="EE19" s="29" t="e">
        <f t="shared" si="119"/>
        <v>#N/A</v>
      </c>
      <c r="EF19" s="31" t="e">
        <f t="shared" si="120"/>
        <v>#N/A</v>
      </c>
      <c r="EG19" s="29" t="e">
        <f t="shared" si="121"/>
        <v>#N/A</v>
      </c>
      <c r="EH19" s="31" t="e">
        <f t="shared" si="122"/>
        <v>#N/A</v>
      </c>
      <c r="EI19" s="29" t="e">
        <f t="shared" si="123"/>
        <v>#N/A</v>
      </c>
      <c r="EJ19" s="31" t="e">
        <f t="shared" si="124"/>
        <v>#N/A</v>
      </c>
      <c r="EK19" s="29" t="e">
        <f t="shared" si="125"/>
        <v>#N/A</v>
      </c>
      <c r="EL19" s="31" t="e">
        <f t="shared" si="126"/>
        <v>#N/A</v>
      </c>
      <c r="EM19" s="29" t="e">
        <f t="shared" si="127"/>
        <v>#N/A</v>
      </c>
      <c r="EN19" s="31" t="e">
        <f t="shared" si="128"/>
        <v>#N/A</v>
      </c>
      <c r="EO19" s="29" t="e">
        <f t="shared" si="129"/>
        <v>#N/A</v>
      </c>
      <c r="EP19" s="31" t="e">
        <f t="shared" si="130"/>
        <v>#N/A</v>
      </c>
      <c r="EQ19" s="29" t="e">
        <f t="shared" si="131"/>
        <v>#N/A</v>
      </c>
      <c r="ER19" s="31" t="e">
        <f t="shared" si="132"/>
        <v>#N/A</v>
      </c>
      <c r="ES19" s="29" t="e">
        <f t="shared" si="133"/>
        <v>#N/A</v>
      </c>
      <c r="ET19" s="31" t="e">
        <f t="shared" si="134"/>
        <v>#N/A</v>
      </c>
      <c r="EU19" s="32" t="e">
        <f t="shared" si="135"/>
        <v>#N/A</v>
      </c>
      <c r="EV19" s="31" t="e">
        <f t="shared" si="136"/>
        <v>#N/A</v>
      </c>
      <c r="EW19" s="33" t="e">
        <f t="shared" si="137"/>
        <v>#N/A</v>
      </c>
      <c r="EX19" s="31" t="e">
        <f t="shared" si="138"/>
        <v>#N/A</v>
      </c>
      <c r="EY19" s="34" t="e">
        <f t="shared" si="139"/>
        <v>#N/A</v>
      </c>
      <c r="EZ19" s="34" t="e">
        <f t="shared" si="140"/>
        <v>#N/A</v>
      </c>
      <c r="FA19" s="34" t="e">
        <f t="shared" si="141"/>
        <v>#N/A</v>
      </c>
      <c r="FB19" s="34" t="e">
        <f t="shared" si="142"/>
        <v>#N/A</v>
      </c>
      <c r="FC19" s="9">
        <f t="shared" si="143"/>
        <v>0</v>
      </c>
      <c r="FD19" s="9" t="e">
        <f t="shared" si="144"/>
        <v>#N/A</v>
      </c>
      <c r="FE19" s="9" t="e">
        <f t="shared" si="145"/>
        <v>#N/A</v>
      </c>
      <c r="FF19" s="9" t="e">
        <f t="shared" si="146"/>
        <v>#N/A</v>
      </c>
      <c r="FG19" s="9" t="e">
        <f t="shared" si="147"/>
        <v>#N/A</v>
      </c>
      <c r="FH19" s="9" t="e">
        <f t="shared" si="148"/>
        <v>#N/A</v>
      </c>
      <c r="FI19" s="9" t="e">
        <f t="shared" si="149"/>
        <v>#N/A</v>
      </c>
      <c r="FJ19" s="9" t="e">
        <f t="shared" si="150"/>
        <v>#N/A</v>
      </c>
      <c r="FK19" s="31" t="e">
        <f t="shared" si="151"/>
        <v>#N/A</v>
      </c>
      <c r="FL19" s="29" t="e">
        <f t="shared" si="152"/>
        <v>#N/A</v>
      </c>
      <c r="FM19" s="31" t="e">
        <f t="shared" si="153"/>
        <v>#N/A</v>
      </c>
      <c r="FN19" s="29" t="e">
        <f t="shared" si="154"/>
        <v>#N/A</v>
      </c>
      <c r="FO19" s="31" t="e">
        <f t="shared" si="155"/>
        <v>#N/A</v>
      </c>
      <c r="FP19" s="29" t="e">
        <f t="shared" si="517"/>
        <v>#N/A</v>
      </c>
      <c r="FQ19" s="31" t="e">
        <f t="shared" si="156"/>
        <v>#N/A</v>
      </c>
      <c r="FR19" s="29" t="e">
        <f t="shared" si="157"/>
        <v>#N/A</v>
      </c>
      <c r="FS19" s="31" t="e">
        <f t="shared" si="158"/>
        <v>#N/A</v>
      </c>
      <c r="FT19" s="29" t="e">
        <f t="shared" si="159"/>
        <v>#N/A</v>
      </c>
      <c r="FU19" s="31" t="e">
        <f t="shared" si="160"/>
        <v>#N/A</v>
      </c>
      <c r="FV19" s="29" t="e">
        <f t="shared" si="161"/>
        <v>#N/A</v>
      </c>
      <c r="FW19" s="31" t="e">
        <f t="shared" si="162"/>
        <v>#N/A</v>
      </c>
      <c r="FX19" s="29" t="e">
        <f t="shared" si="163"/>
        <v>#N/A</v>
      </c>
      <c r="FY19" s="31" t="e">
        <f t="shared" si="164"/>
        <v>#N/A</v>
      </c>
      <c r="FZ19" s="29" t="e">
        <f t="shared" si="165"/>
        <v>#N/A</v>
      </c>
      <c r="GA19" s="31" t="e">
        <f t="shared" si="166"/>
        <v>#N/A</v>
      </c>
      <c r="GB19" s="29" t="e">
        <f t="shared" si="167"/>
        <v>#N/A</v>
      </c>
      <c r="GC19" s="31" t="e">
        <f t="shared" si="168"/>
        <v>#N/A</v>
      </c>
      <c r="GD19" s="29" t="e">
        <f t="shared" si="169"/>
        <v>#N/A</v>
      </c>
      <c r="GE19" s="31" t="e">
        <f t="shared" si="170"/>
        <v>#N/A</v>
      </c>
      <c r="GF19" s="29" t="e">
        <f t="shared" si="171"/>
        <v>#N/A</v>
      </c>
      <c r="GG19" s="31" t="e">
        <f t="shared" si="172"/>
        <v>#N/A</v>
      </c>
      <c r="GH19" s="29" t="e">
        <f t="shared" si="173"/>
        <v>#N/A</v>
      </c>
      <c r="GI19" s="31" t="e">
        <f t="shared" si="174"/>
        <v>#N/A</v>
      </c>
      <c r="GJ19" s="29" t="e">
        <f t="shared" si="175"/>
        <v>#N/A</v>
      </c>
      <c r="GK19" s="31" t="e">
        <f t="shared" si="176"/>
        <v>#N/A</v>
      </c>
      <c r="GL19" s="29" t="e">
        <f t="shared" si="177"/>
        <v>#N/A</v>
      </c>
      <c r="GM19" s="31" t="e">
        <f t="shared" si="178"/>
        <v>#N/A</v>
      </c>
      <c r="GN19" s="29" t="e">
        <f t="shared" si="179"/>
        <v>#N/A</v>
      </c>
      <c r="GO19" s="31" t="e">
        <f t="shared" si="180"/>
        <v>#N/A</v>
      </c>
      <c r="GP19" s="32" t="e">
        <f t="shared" si="181"/>
        <v>#N/A</v>
      </c>
      <c r="GQ19" s="31" t="e">
        <f t="shared" si="182"/>
        <v>#N/A</v>
      </c>
      <c r="GR19" s="33" t="e">
        <f t="shared" si="183"/>
        <v>#N/A</v>
      </c>
      <c r="GS19" s="31" t="e">
        <f t="shared" si="184"/>
        <v>#N/A</v>
      </c>
      <c r="GT19" s="34" t="e">
        <f t="shared" si="185"/>
        <v>#N/A</v>
      </c>
      <c r="GU19" s="34" t="e">
        <f t="shared" si="186"/>
        <v>#N/A</v>
      </c>
      <c r="GV19" s="34" t="e">
        <f t="shared" si="187"/>
        <v>#N/A</v>
      </c>
      <c r="GW19" s="34" t="e">
        <f t="shared" si="188"/>
        <v>#N/A</v>
      </c>
      <c r="GX19" s="9">
        <f t="shared" si="189"/>
        <v>0</v>
      </c>
      <c r="GY19" s="9" t="e">
        <f t="shared" si="190"/>
        <v>#N/A</v>
      </c>
      <c r="GZ19" s="9" t="e">
        <f t="shared" si="191"/>
        <v>#N/A</v>
      </c>
      <c r="HA19" s="9" t="e">
        <f t="shared" si="192"/>
        <v>#N/A</v>
      </c>
      <c r="HB19" s="9" t="e">
        <f t="shared" si="193"/>
        <v>#N/A</v>
      </c>
      <c r="HC19" s="9" t="e">
        <f t="shared" si="194"/>
        <v>#N/A</v>
      </c>
      <c r="HD19" s="9" t="e">
        <f t="shared" si="195"/>
        <v>#N/A</v>
      </c>
      <c r="HE19" s="9" t="e">
        <f t="shared" si="196"/>
        <v>#N/A</v>
      </c>
      <c r="HF19" s="31" t="e">
        <f t="shared" si="197"/>
        <v>#N/A</v>
      </c>
      <c r="HG19" s="29" t="e">
        <f t="shared" si="198"/>
        <v>#N/A</v>
      </c>
      <c r="HH19" s="31" t="e">
        <f t="shared" si="199"/>
        <v>#N/A</v>
      </c>
      <c r="HI19" s="29" t="e">
        <f t="shared" si="200"/>
        <v>#N/A</v>
      </c>
      <c r="HJ19" s="31" t="e">
        <f t="shared" si="201"/>
        <v>#N/A</v>
      </c>
      <c r="HK19" s="29" t="e">
        <f t="shared" si="518"/>
        <v>#N/A</v>
      </c>
      <c r="HL19" s="31" t="e">
        <f t="shared" si="202"/>
        <v>#N/A</v>
      </c>
      <c r="HM19" s="29" t="e">
        <f t="shared" si="203"/>
        <v>#N/A</v>
      </c>
      <c r="HN19" s="31" t="e">
        <f t="shared" si="204"/>
        <v>#N/A</v>
      </c>
      <c r="HO19" s="29" t="e">
        <f t="shared" si="205"/>
        <v>#N/A</v>
      </c>
      <c r="HP19" s="31" t="e">
        <f t="shared" si="206"/>
        <v>#N/A</v>
      </c>
      <c r="HQ19" s="29" t="e">
        <f t="shared" si="207"/>
        <v>#N/A</v>
      </c>
      <c r="HR19" s="31" t="e">
        <f t="shared" si="208"/>
        <v>#N/A</v>
      </c>
      <c r="HS19" s="29" t="e">
        <f t="shared" si="209"/>
        <v>#N/A</v>
      </c>
      <c r="HT19" s="31" t="e">
        <f t="shared" si="210"/>
        <v>#N/A</v>
      </c>
      <c r="HU19" s="29" t="e">
        <f t="shared" si="211"/>
        <v>#N/A</v>
      </c>
      <c r="HV19" s="31" t="e">
        <f t="shared" si="212"/>
        <v>#N/A</v>
      </c>
      <c r="HW19" s="29" t="e">
        <f t="shared" si="213"/>
        <v>#N/A</v>
      </c>
      <c r="HX19" s="31" t="e">
        <f t="shared" si="214"/>
        <v>#N/A</v>
      </c>
      <c r="HY19" s="29" t="e">
        <f t="shared" si="215"/>
        <v>#N/A</v>
      </c>
      <c r="HZ19" s="31" t="e">
        <f t="shared" si="216"/>
        <v>#N/A</v>
      </c>
      <c r="IA19" s="29" t="e">
        <f t="shared" si="217"/>
        <v>#N/A</v>
      </c>
      <c r="IB19" s="31" t="e">
        <f t="shared" si="218"/>
        <v>#N/A</v>
      </c>
      <c r="IC19" s="29" t="e">
        <f t="shared" si="219"/>
        <v>#N/A</v>
      </c>
      <c r="ID19" s="31" t="e">
        <f t="shared" si="220"/>
        <v>#N/A</v>
      </c>
      <c r="IE19" s="29" t="e">
        <f t="shared" si="221"/>
        <v>#N/A</v>
      </c>
      <c r="IF19" s="31" t="e">
        <f t="shared" si="222"/>
        <v>#N/A</v>
      </c>
      <c r="IG19" s="29" t="e">
        <f t="shared" si="223"/>
        <v>#N/A</v>
      </c>
      <c r="IH19" s="31" t="e">
        <f t="shared" si="224"/>
        <v>#N/A</v>
      </c>
      <c r="II19" s="29" t="e">
        <f t="shared" si="225"/>
        <v>#N/A</v>
      </c>
      <c r="IJ19" s="31" t="e">
        <f t="shared" si="226"/>
        <v>#N/A</v>
      </c>
      <c r="IK19" s="32" t="e">
        <f t="shared" si="227"/>
        <v>#N/A</v>
      </c>
      <c r="IL19" s="31" t="e">
        <f t="shared" si="228"/>
        <v>#N/A</v>
      </c>
      <c r="IM19" s="33" t="e">
        <f t="shared" si="229"/>
        <v>#N/A</v>
      </c>
      <c r="IN19" s="31" t="e">
        <f t="shared" si="230"/>
        <v>#N/A</v>
      </c>
      <c r="IO19" s="34" t="e">
        <f t="shared" si="231"/>
        <v>#N/A</v>
      </c>
      <c r="IP19" s="34" t="e">
        <f t="shared" si="232"/>
        <v>#N/A</v>
      </c>
      <c r="IQ19" s="34" t="e">
        <f t="shared" si="233"/>
        <v>#N/A</v>
      </c>
      <c r="IR19" s="34" t="e">
        <f t="shared" si="234"/>
        <v>#N/A</v>
      </c>
      <c r="IS19" s="9">
        <f t="shared" si="235"/>
        <v>0</v>
      </c>
      <c r="IT19" s="9" t="e">
        <f t="shared" si="236"/>
        <v>#N/A</v>
      </c>
      <c r="IU19" s="9" t="e">
        <f t="shared" si="237"/>
        <v>#N/A</v>
      </c>
      <c r="IV19" s="9" t="e">
        <f t="shared" si="238"/>
        <v>#N/A</v>
      </c>
      <c r="IW19" s="9" t="e">
        <f t="shared" si="239"/>
        <v>#N/A</v>
      </c>
      <c r="IX19" s="9" t="e">
        <f t="shared" si="240"/>
        <v>#N/A</v>
      </c>
      <c r="IY19" s="9" t="e">
        <f t="shared" si="241"/>
        <v>#N/A</v>
      </c>
      <c r="IZ19" s="9" t="e">
        <f t="shared" si="242"/>
        <v>#N/A</v>
      </c>
      <c r="JA19" s="31" t="e">
        <f t="shared" si="243"/>
        <v>#N/A</v>
      </c>
      <c r="JB19" s="29" t="e">
        <f t="shared" si="244"/>
        <v>#N/A</v>
      </c>
      <c r="JC19" s="31" t="e">
        <f t="shared" si="245"/>
        <v>#N/A</v>
      </c>
      <c r="JD19" s="29" t="e">
        <f t="shared" si="246"/>
        <v>#N/A</v>
      </c>
      <c r="JE19" s="31" t="e">
        <f t="shared" si="247"/>
        <v>#N/A</v>
      </c>
      <c r="JF19" s="29" t="e">
        <f t="shared" si="519"/>
        <v>#N/A</v>
      </c>
      <c r="JG19" s="31" t="e">
        <f t="shared" si="248"/>
        <v>#N/A</v>
      </c>
      <c r="JH19" s="29" t="e">
        <f t="shared" si="249"/>
        <v>#N/A</v>
      </c>
      <c r="JI19" s="31" t="e">
        <f t="shared" si="250"/>
        <v>#N/A</v>
      </c>
      <c r="JJ19" s="29" t="e">
        <f t="shared" si="251"/>
        <v>#N/A</v>
      </c>
      <c r="JK19" s="31" t="e">
        <f t="shared" si="252"/>
        <v>#N/A</v>
      </c>
      <c r="JL19" s="29" t="e">
        <f t="shared" si="253"/>
        <v>#N/A</v>
      </c>
      <c r="JM19" s="31" t="e">
        <f t="shared" si="254"/>
        <v>#N/A</v>
      </c>
      <c r="JN19" s="29" t="e">
        <f t="shared" si="255"/>
        <v>#N/A</v>
      </c>
      <c r="JO19" s="31" t="e">
        <f t="shared" si="256"/>
        <v>#N/A</v>
      </c>
      <c r="JP19" s="29" t="e">
        <f t="shared" si="257"/>
        <v>#N/A</v>
      </c>
      <c r="JQ19" s="31" t="e">
        <f t="shared" si="258"/>
        <v>#N/A</v>
      </c>
      <c r="JR19" s="29" t="e">
        <f t="shared" si="259"/>
        <v>#N/A</v>
      </c>
      <c r="JS19" s="31" t="e">
        <f t="shared" si="260"/>
        <v>#N/A</v>
      </c>
      <c r="JT19" s="29" t="e">
        <f t="shared" si="261"/>
        <v>#N/A</v>
      </c>
      <c r="JU19" s="31" t="e">
        <f t="shared" si="262"/>
        <v>#N/A</v>
      </c>
      <c r="JV19" s="29" t="e">
        <f t="shared" si="263"/>
        <v>#N/A</v>
      </c>
      <c r="JW19" s="31" t="e">
        <f t="shared" si="264"/>
        <v>#N/A</v>
      </c>
      <c r="JX19" s="29" t="e">
        <f t="shared" si="265"/>
        <v>#N/A</v>
      </c>
      <c r="JY19" s="31" t="e">
        <f t="shared" si="266"/>
        <v>#N/A</v>
      </c>
      <c r="JZ19" s="29" t="e">
        <f t="shared" si="267"/>
        <v>#N/A</v>
      </c>
      <c r="KA19" s="31" t="e">
        <f t="shared" si="268"/>
        <v>#N/A</v>
      </c>
      <c r="KB19" s="29" t="e">
        <f t="shared" si="269"/>
        <v>#N/A</v>
      </c>
      <c r="KC19" s="31" t="e">
        <f t="shared" si="270"/>
        <v>#N/A</v>
      </c>
      <c r="KD19" s="29" t="e">
        <f t="shared" si="271"/>
        <v>#N/A</v>
      </c>
      <c r="KE19" s="31" t="e">
        <f t="shared" si="272"/>
        <v>#N/A</v>
      </c>
      <c r="KF19" s="32" t="e">
        <f t="shared" si="273"/>
        <v>#N/A</v>
      </c>
      <c r="KG19" s="31" t="e">
        <f t="shared" si="274"/>
        <v>#N/A</v>
      </c>
      <c r="KH19" s="33" t="e">
        <f t="shared" si="275"/>
        <v>#N/A</v>
      </c>
      <c r="KI19" s="31" t="e">
        <f t="shared" si="276"/>
        <v>#N/A</v>
      </c>
      <c r="KJ19" s="34" t="e">
        <f t="shared" si="277"/>
        <v>#N/A</v>
      </c>
      <c r="KK19" s="34" t="e">
        <f t="shared" si="278"/>
        <v>#N/A</v>
      </c>
      <c r="KL19" s="34" t="e">
        <f t="shared" si="279"/>
        <v>#N/A</v>
      </c>
      <c r="KM19" s="34" t="e">
        <f t="shared" si="280"/>
        <v>#N/A</v>
      </c>
      <c r="KN19" s="9">
        <f t="shared" si="281"/>
        <v>0</v>
      </c>
      <c r="KO19" s="9" t="e">
        <f t="shared" si="282"/>
        <v>#N/A</v>
      </c>
      <c r="KP19" s="9" t="e">
        <f t="shared" si="283"/>
        <v>#N/A</v>
      </c>
      <c r="KQ19" s="9" t="e">
        <f t="shared" si="284"/>
        <v>#N/A</v>
      </c>
      <c r="KR19" s="9" t="e">
        <f t="shared" si="285"/>
        <v>#N/A</v>
      </c>
      <c r="KS19" s="9" t="e">
        <f t="shared" si="286"/>
        <v>#N/A</v>
      </c>
      <c r="KT19" s="9" t="e">
        <f t="shared" si="287"/>
        <v>#N/A</v>
      </c>
      <c r="KU19" s="9" t="e">
        <f t="shared" si="288"/>
        <v>#N/A</v>
      </c>
      <c r="KV19" s="31" t="e">
        <f t="shared" si="289"/>
        <v>#N/A</v>
      </c>
      <c r="KW19" s="29" t="e">
        <f t="shared" si="290"/>
        <v>#N/A</v>
      </c>
      <c r="KX19" s="31" t="e">
        <f t="shared" si="291"/>
        <v>#N/A</v>
      </c>
      <c r="KY19" s="29" t="e">
        <f t="shared" si="292"/>
        <v>#N/A</v>
      </c>
      <c r="KZ19" s="31" t="e">
        <f t="shared" si="293"/>
        <v>#N/A</v>
      </c>
      <c r="LA19" s="29" t="e">
        <f t="shared" si="520"/>
        <v>#N/A</v>
      </c>
      <c r="LB19" s="31" t="e">
        <f t="shared" si="294"/>
        <v>#N/A</v>
      </c>
      <c r="LC19" s="29" t="e">
        <f t="shared" si="295"/>
        <v>#N/A</v>
      </c>
      <c r="LD19" s="31" t="e">
        <f t="shared" si="296"/>
        <v>#N/A</v>
      </c>
      <c r="LE19" s="29" t="e">
        <f t="shared" si="297"/>
        <v>#N/A</v>
      </c>
      <c r="LF19" s="31" t="e">
        <f t="shared" si="298"/>
        <v>#N/A</v>
      </c>
      <c r="LG19" s="29" t="e">
        <f t="shared" si="299"/>
        <v>#N/A</v>
      </c>
      <c r="LH19" s="31" t="e">
        <f t="shared" si="300"/>
        <v>#N/A</v>
      </c>
      <c r="LI19" s="29" t="e">
        <f t="shared" si="301"/>
        <v>#N/A</v>
      </c>
      <c r="LJ19" s="31" t="e">
        <f t="shared" si="302"/>
        <v>#N/A</v>
      </c>
      <c r="LK19" s="29" t="e">
        <f t="shared" si="303"/>
        <v>#N/A</v>
      </c>
      <c r="LL19" s="31" t="e">
        <f t="shared" si="304"/>
        <v>#N/A</v>
      </c>
      <c r="LM19" s="29" t="e">
        <f t="shared" si="305"/>
        <v>#N/A</v>
      </c>
      <c r="LN19" s="31" t="e">
        <f t="shared" si="306"/>
        <v>#N/A</v>
      </c>
      <c r="LO19" s="29" t="e">
        <f t="shared" si="307"/>
        <v>#N/A</v>
      </c>
      <c r="LP19" s="31" t="e">
        <f t="shared" si="308"/>
        <v>#N/A</v>
      </c>
      <c r="LQ19" s="29" t="e">
        <f t="shared" si="309"/>
        <v>#N/A</v>
      </c>
      <c r="LR19" s="31" t="e">
        <f t="shared" si="310"/>
        <v>#N/A</v>
      </c>
      <c r="LS19" s="29" t="e">
        <f t="shared" si="311"/>
        <v>#N/A</v>
      </c>
      <c r="LT19" s="31" t="e">
        <f t="shared" si="312"/>
        <v>#N/A</v>
      </c>
      <c r="LU19" s="29" t="e">
        <f t="shared" si="313"/>
        <v>#N/A</v>
      </c>
      <c r="LV19" s="31" t="e">
        <f t="shared" si="314"/>
        <v>#N/A</v>
      </c>
      <c r="LW19" s="29" t="e">
        <f t="shared" si="315"/>
        <v>#N/A</v>
      </c>
      <c r="LX19" s="31" t="e">
        <f t="shared" si="316"/>
        <v>#N/A</v>
      </c>
      <c r="LY19" s="29" t="e">
        <f t="shared" si="317"/>
        <v>#N/A</v>
      </c>
      <c r="LZ19" s="31" t="e">
        <f t="shared" si="318"/>
        <v>#N/A</v>
      </c>
      <c r="MA19" s="32" t="e">
        <f t="shared" si="319"/>
        <v>#N/A</v>
      </c>
      <c r="MB19" s="31" t="e">
        <f t="shared" si="320"/>
        <v>#N/A</v>
      </c>
      <c r="MC19" s="33" t="e">
        <f t="shared" si="321"/>
        <v>#N/A</v>
      </c>
      <c r="MD19" s="31" t="e">
        <f t="shared" si="322"/>
        <v>#N/A</v>
      </c>
      <c r="ME19" s="34" t="e">
        <f t="shared" si="323"/>
        <v>#N/A</v>
      </c>
      <c r="MF19" s="34" t="e">
        <f t="shared" si="324"/>
        <v>#N/A</v>
      </c>
      <c r="MG19" s="34" t="e">
        <f t="shared" si="325"/>
        <v>#N/A</v>
      </c>
      <c r="MH19" s="34" t="e">
        <f t="shared" si="326"/>
        <v>#N/A</v>
      </c>
      <c r="MI19" s="9">
        <f t="shared" si="327"/>
        <v>0</v>
      </c>
      <c r="MJ19" s="9" t="e">
        <f t="shared" si="328"/>
        <v>#N/A</v>
      </c>
      <c r="MK19" s="9" t="e">
        <f t="shared" si="329"/>
        <v>#N/A</v>
      </c>
      <c r="ML19" s="9" t="e">
        <f t="shared" si="330"/>
        <v>#N/A</v>
      </c>
      <c r="MM19" s="9" t="e">
        <f t="shared" si="331"/>
        <v>#N/A</v>
      </c>
      <c r="MN19" s="9" t="e">
        <f t="shared" si="332"/>
        <v>#N/A</v>
      </c>
      <c r="MO19" s="9" t="e">
        <f t="shared" si="333"/>
        <v>#N/A</v>
      </c>
      <c r="MP19" s="9" t="e">
        <f t="shared" si="334"/>
        <v>#N/A</v>
      </c>
      <c r="MQ19" s="31" t="e">
        <f t="shared" si="335"/>
        <v>#N/A</v>
      </c>
      <c r="MR19" s="29" t="e">
        <f t="shared" si="336"/>
        <v>#N/A</v>
      </c>
      <c r="MS19" s="31" t="e">
        <f t="shared" si="337"/>
        <v>#N/A</v>
      </c>
      <c r="MT19" s="29" t="e">
        <f t="shared" si="338"/>
        <v>#N/A</v>
      </c>
      <c r="MU19" s="31" t="e">
        <f t="shared" si="339"/>
        <v>#N/A</v>
      </c>
      <c r="MV19" s="29" t="e">
        <f t="shared" si="521"/>
        <v>#N/A</v>
      </c>
      <c r="MW19" s="31" t="e">
        <f t="shared" si="340"/>
        <v>#N/A</v>
      </c>
      <c r="MX19" s="29" t="e">
        <f t="shared" si="341"/>
        <v>#N/A</v>
      </c>
      <c r="MY19" s="31" t="e">
        <f t="shared" si="342"/>
        <v>#N/A</v>
      </c>
      <c r="MZ19" s="29" t="e">
        <f t="shared" si="343"/>
        <v>#N/A</v>
      </c>
      <c r="NA19" s="31" t="e">
        <f t="shared" si="344"/>
        <v>#N/A</v>
      </c>
      <c r="NB19" s="29" t="e">
        <f t="shared" si="345"/>
        <v>#N/A</v>
      </c>
      <c r="NC19" s="31" t="e">
        <f t="shared" si="346"/>
        <v>#N/A</v>
      </c>
      <c r="ND19" s="29" t="e">
        <f t="shared" si="347"/>
        <v>#N/A</v>
      </c>
      <c r="NE19" s="31" t="e">
        <f t="shared" si="348"/>
        <v>#N/A</v>
      </c>
      <c r="NF19" s="29" t="e">
        <f t="shared" si="349"/>
        <v>#N/A</v>
      </c>
      <c r="NG19" s="31" t="e">
        <f t="shared" si="350"/>
        <v>#N/A</v>
      </c>
      <c r="NH19" s="29" t="e">
        <f t="shared" si="351"/>
        <v>#N/A</v>
      </c>
      <c r="NI19" s="31" t="e">
        <f t="shared" si="352"/>
        <v>#N/A</v>
      </c>
      <c r="NJ19" s="29" t="e">
        <f t="shared" si="353"/>
        <v>#N/A</v>
      </c>
      <c r="NK19" s="31" t="e">
        <f t="shared" si="354"/>
        <v>#N/A</v>
      </c>
      <c r="NL19" s="29" t="e">
        <f t="shared" si="355"/>
        <v>#N/A</v>
      </c>
      <c r="NM19" s="31" t="e">
        <f t="shared" si="356"/>
        <v>#N/A</v>
      </c>
      <c r="NN19" s="29" t="e">
        <f t="shared" si="357"/>
        <v>#N/A</v>
      </c>
      <c r="NO19" s="31" t="e">
        <f t="shared" si="358"/>
        <v>#N/A</v>
      </c>
      <c r="NP19" s="29" t="e">
        <f t="shared" si="359"/>
        <v>#N/A</v>
      </c>
      <c r="NQ19" s="31" t="e">
        <f t="shared" si="360"/>
        <v>#N/A</v>
      </c>
      <c r="NR19" s="29" t="e">
        <f t="shared" si="361"/>
        <v>#N/A</v>
      </c>
      <c r="NS19" s="31" t="e">
        <f t="shared" si="362"/>
        <v>#N/A</v>
      </c>
      <c r="NT19" s="29" t="e">
        <f t="shared" si="363"/>
        <v>#N/A</v>
      </c>
      <c r="NU19" s="31" t="e">
        <f t="shared" si="364"/>
        <v>#N/A</v>
      </c>
      <c r="NV19" s="32" t="e">
        <f t="shared" si="365"/>
        <v>#N/A</v>
      </c>
      <c r="NW19" s="31" t="e">
        <f t="shared" si="366"/>
        <v>#N/A</v>
      </c>
      <c r="NX19" s="33" t="e">
        <f t="shared" si="367"/>
        <v>#N/A</v>
      </c>
      <c r="NY19" s="31" t="e">
        <f t="shared" si="368"/>
        <v>#N/A</v>
      </c>
      <c r="NZ19" s="34" t="e">
        <f t="shared" si="369"/>
        <v>#N/A</v>
      </c>
      <c r="OA19" s="34" t="e">
        <f t="shared" si="370"/>
        <v>#N/A</v>
      </c>
      <c r="OB19" s="34" t="e">
        <f t="shared" si="371"/>
        <v>#N/A</v>
      </c>
      <c r="OC19" s="34" t="e">
        <f t="shared" si="372"/>
        <v>#N/A</v>
      </c>
      <c r="OD19" s="9">
        <f t="shared" si="373"/>
        <v>0</v>
      </c>
      <c r="OE19" s="9" t="e">
        <f t="shared" si="374"/>
        <v>#N/A</v>
      </c>
      <c r="OF19" s="9" t="e">
        <f t="shared" si="375"/>
        <v>#N/A</v>
      </c>
      <c r="OG19" s="9" t="e">
        <f t="shared" si="376"/>
        <v>#N/A</v>
      </c>
      <c r="OH19" s="9" t="e">
        <f t="shared" si="377"/>
        <v>#N/A</v>
      </c>
      <c r="OI19" s="9" t="e">
        <f t="shared" si="378"/>
        <v>#N/A</v>
      </c>
      <c r="OJ19" s="9" t="e">
        <f t="shared" si="379"/>
        <v>#N/A</v>
      </c>
      <c r="OK19" s="9" t="e">
        <f t="shared" si="380"/>
        <v>#N/A</v>
      </c>
      <c r="OL19" s="31" t="e">
        <f t="shared" si="381"/>
        <v>#N/A</v>
      </c>
      <c r="OM19" s="29" t="e">
        <f t="shared" si="382"/>
        <v>#N/A</v>
      </c>
      <c r="ON19" s="31" t="e">
        <f t="shared" si="383"/>
        <v>#N/A</v>
      </c>
      <c r="OO19" s="29" t="e">
        <f t="shared" si="384"/>
        <v>#N/A</v>
      </c>
      <c r="OP19" s="31" t="e">
        <f t="shared" si="385"/>
        <v>#N/A</v>
      </c>
      <c r="OQ19" s="29" t="e">
        <f t="shared" si="522"/>
        <v>#N/A</v>
      </c>
      <c r="OR19" s="31" t="e">
        <f t="shared" si="386"/>
        <v>#N/A</v>
      </c>
      <c r="OS19" s="29" t="e">
        <f t="shared" si="387"/>
        <v>#N/A</v>
      </c>
      <c r="OT19" s="31" t="e">
        <f t="shared" si="388"/>
        <v>#N/A</v>
      </c>
      <c r="OU19" s="29" t="e">
        <f t="shared" si="389"/>
        <v>#N/A</v>
      </c>
      <c r="OV19" s="31" t="e">
        <f t="shared" si="390"/>
        <v>#N/A</v>
      </c>
      <c r="OW19" s="29" t="e">
        <f t="shared" si="391"/>
        <v>#N/A</v>
      </c>
      <c r="OX19" s="31" t="e">
        <f t="shared" si="392"/>
        <v>#N/A</v>
      </c>
      <c r="OY19" s="29" t="e">
        <f t="shared" si="393"/>
        <v>#N/A</v>
      </c>
      <c r="OZ19" s="31" t="e">
        <f t="shared" si="394"/>
        <v>#N/A</v>
      </c>
      <c r="PA19" s="29" t="e">
        <f t="shared" si="395"/>
        <v>#N/A</v>
      </c>
      <c r="PB19" s="31" t="e">
        <f t="shared" si="396"/>
        <v>#N/A</v>
      </c>
      <c r="PC19" s="29" t="e">
        <f t="shared" si="397"/>
        <v>#N/A</v>
      </c>
      <c r="PD19" s="31" t="e">
        <f t="shared" si="398"/>
        <v>#N/A</v>
      </c>
      <c r="PE19" s="29" t="e">
        <f t="shared" si="399"/>
        <v>#N/A</v>
      </c>
      <c r="PF19" s="31" t="e">
        <f t="shared" si="400"/>
        <v>#N/A</v>
      </c>
      <c r="PG19" s="29" t="e">
        <f t="shared" si="401"/>
        <v>#N/A</v>
      </c>
      <c r="PH19" s="31" t="e">
        <f t="shared" si="402"/>
        <v>#N/A</v>
      </c>
      <c r="PI19" s="29" t="e">
        <f t="shared" si="403"/>
        <v>#N/A</v>
      </c>
      <c r="PJ19" s="31" t="e">
        <f t="shared" si="404"/>
        <v>#N/A</v>
      </c>
      <c r="PK19" s="29" t="e">
        <f t="shared" si="405"/>
        <v>#N/A</v>
      </c>
      <c r="PL19" s="31" t="e">
        <f t="shared" si="406"/>
        <v>#N/A</v>
      </c>
      <c r="PM19" s="29" t="e">
        <f t="shared" si="407"/>
        <v>#N/A</v>
      </c>
      <c r="PN19" s="31" t="e">
        <f t="shared" si="408"/>
        <v>#N/A</v>
      </c>
      <c r="PO19" s="29" t="e">
        <f t="shared" si="409"/>
        <v>#N/A</v>
      </c>
      <c r="PP19" s="31" t="e">
        <f t="shared" si="410"/>
        <v>#N/A</v>
      </c>
      <c r="PQ19" s="32" t="e">
        <f t="shared" si="411"/>
        <v>#N/A</v>
      </c>
      <c r="PR19" s="31" t="e">
        <f t="shared" si="412"/>
        <v>#N/A</v>
      </c>
      <c r="PS19" s="33" t="e">
        <f t="shared" si="413"/>
        <v>#N/A</v>
      </c>
      <c r="PT19" s="31" t="e">
        <f t="shared" si="414"/>
        <v>#N/A</v>
      </c>
      <c r="PU19" s="34" t="e">
        <f t="shared" si="415"/>
        <v>#N/A</v>
      </c>
      <c r="PV19" s="34" t="e">
        <f t="shared" si="416"/>
        <v>#N/A</v>
      </c>
      <c r="PW19" s="34" t="e">
        <f t="shared" si="417"/>
        <v>#N/A</v>
      </c>
      <c r="PX19" s="34" t="e">
        <f t="shared" si="418"/>
        <v>#N/A</v>
      </c>
      <c r="PY19" s="9">
        <f t="shared" si="419"/>
        <v>0</v>
      </c>
      <c r="PZ19" s="9" t="e">
        <f t="shared" si="420"/>
        <v>#N/A</v>
      </c>
      <c r="QA19" s="9" t="e">
        <f t="shared" si="421"/>
        <v>#N/A</v>
      </c>
      <c r="QB19" s="9" t="e">
        <f t="shared" si="422"/>
        <v>#N/A</v>
      </c>
      <c r="QC19" s="9" t="e">
        <f t="shared" si="423"/>
        <v>#N/A</v>
      </c>
      <c r="QD19" s="9" t="e">
        <f t="shared" si="424"/>
        <v>#N/A</v>
      </c>
      <c r="QE19" s="9" t="e">
        <f t="shared" si="425"/>
        <v>#N/A</v>
      </c>
      <c r="QF19" s="9" t="e">
        <f t="shared" si="426"/>
        <v>#N/A</v>
      </c>
      <c r="QG19" s="31" t="e">
        <f t="shared" si="427"/>
        <v>#N/A</v>
      </c>
      <c r="QH19" s="29" t="e">
        <f t="shared" si="428"/>
        <v>#N/A</v>
      </c>
      <c r="QI19" s="31" t="e">
        <f t="shared" si="429"/>
        <v>#N/A</v>
      </c>
      <c r="QJ19" s="29" t="e">
        <f t="shared" si="430"/>
        <v>#N/A</v>
      </c>
      <c r="QK19" s="31" t="e">
        <f t="shared" si="431"/>
        <v>#N/A</v>
      </c>
      <c r="QL19" s="29" t="e">
        <f t="shared" si="523"/>
        <v>#N/A</v>
      </c>
      <c r="QM19" s="31" t="e">
        <f t="shared" si="432"/>
        <v>#N/A</v>
      </c>
      <c r="QN19" s="29" t="e">
        <f t="shared" si="433"/>
        <v>#N/A</v>
      </c>
      <c r="QO19" s="31" t="e">
        <f t="shared" si="434"/>
        <v>#N/A</v>
      </c>
      <c r="QP19" s="29" t="e">
        <f t="shared" si="435"/>
        <v>#N/A</v>
      </c>
      <c r="QQ19" s="31" t="e">
        <f t="shared" si="436"/>
        <v>#N/A</v>
      </c>
      <c r="QR19" s="29" t="e">
        <f t="shared" si="437"/>
        <v>#N/A</v>
      </c>
      <c r="QS19" s="31" t="e">
        <f t="shared" si="438"/>
        <v>#N/A</v>
      </c>
      <c r="QT19" s="29" t="e">
        <f t="shared" si="439"/>
        <v>#N/A</v>
      </c>
      <c r="QU19" s="31" t="e">
        <f t="shared" si="440"/>
        <v>#N/A</v>
      </c>
      <c r="QV19" s="29" t="e">
        <f t="shared" si="441"/>
        <v>#N/A</v>
      </c>
      <c r="QW19" s="31" t="e">
        <f t="shared" si="442"/>
        <v>#N/A</v>
      </c>
      <c r="QX19" s="29" t="e">
        <f t="shared" si="443"/>
        <v>#N/A</v>
      </c>
      <c r="QY19" s="31" t="e">
        <f t="shared" si="444"/>
        <v>#N/A</v>
      </c>
      <c r="QZ19" s="29" t="e">
        <f t="shared" si="445"/>
        <v>#N/A</v>
      </c>
      <c r="RA19" s="31" t="e">
        <f t="shared" si="446"/>
        <v>#N/A</v>
      </c>
      <c r="RB19" s="29" t="e">
        <f t="shared" si="447"/>
        <v>#N/A</v>
      </c>
      <c r="RC19" s="31" t="e">
        <f t="shared" si="448"/>
        <v>#N/A</v>
      </c>
      <c r="RD19" s="29" t="e">
        <f t="shared" si="449"/>
        <v>#N/A</v>
      </c>
      <c r="RE19" s="31" t="e">
        <f t="shared" si="450"/>
        <v>#N/A</v>
      </c>
      <c r="RF19" s="29" t="e">
        <f t="shared" si="451"/>
        <v>#N/A</v>
      </c>
      <c r="RG19" s="31" t="e">
        <f t="shared" si="452"/>
        <v>#N/A</v>
      </c>
      <c r="RH19" s="29" t="e">
        <f t="shared" si="453"/>
        <v>#N/A</v>
      </c>
      <c r="RI19" s="31" t="e">
        <f t="shared" si="454"/>
        <v>#N/A</v>
      </c>
      <c r="RJ19" s="29" t="e">
        <f t="shared" si="455"/>
        <v>#N/A</v>
      </c>
      <c r="RK19" s="31" t="e">
        <f t="shared" si="456"/>
        <v>#N/A</v>
      </c>
      <c r="RL19" s="32" t="e">
        <f t="shared" si="457"/>
        <v>#N/A</v>
      </c>
      <c r="RM19" s="31" t="e">
        <f t="shared" si="458"/>
        <v>#N/A</v>
      </c>
      <c r="RN19" s="33" t="e">
        <f t="shared" si="459"/>
        <v>#N/A</v>
      </c>
      <c r="RO19" s="31" t="e">
        <f t="shared" si="460"/>
        <v>#N/A</v>
      </c>
      <c r="RP19" s="34" t="e">
        <f t="shared" si="461"/>
        <v>#N/A</v>
      </c>
      <c r="RQ19" s="34" t="e">
        <f t="shared" si="462"/>
        <v>#N/A</v>
      </c>
      <c r="RR19" s="34" t="e">
        <f t="shared" si="463"/>
        <v>#N/A</v>
      </c>
      <c r="RS19" s="34" t="e">
        <f t="shared" si="464"/>
        <v>#N/A</v>
      </c>
      <c r="RT19" s="9">
        <f t="shared" si="465"/>
        <v>0</v>
      </c>
      <c r="RU19" s="9" t="e">
        <f t="shared" si="466"/>
        <v>#N/A</v>
      </c>
      <c r="RV19" s="9" t="e">
        <f t="shared" si="467"/>
        <v>#N/A</v>
      </c>
      <c r="RW19" s="9" t="e">
        <f t="shared" si="468"/>
        <v>#N/A</v>
      </c>
      <c r="RX19" s="9" t="e">
        <f t="shared" si="469"/>
        <v>#N/A</v>
      </c>
      <c r="RY19" s="9" t="e">
        <f t="shared" si="470"/>
        <v>#N/A</v>
      </c>
      <c r="RZ19" s="9" t="e">
        <f t="shared" si="471"/>
        <v>#N/A</v>
      </c>
      <c r="SA19" s="9" t="e">
        <f t="shared" si="472"/>
        <v>#N/A</v>
      </c>
      <c r="SB19" s="31" t="e">
        <f t="shared" si="473"/>
        <v>#N/A</v>
      </c>
      <c r="SC19" s="29" t="e">
        <f t="shared" si="474"/>
        <v>#N/A</v>
      </c>
      <c r="SD19" s="31" t="e">
        <f t="shared" si="475"/>
        <v>#N/A</v>
      </c>
      <c r="SE19" s="29" t="e">
        <f t="shared" si="476"/>
        <v>#N/A</v>
      </c>
      <c r="SF19" s="31" t="e">
        <f t="shared" si="477"/>
        <v>#N/A</v>
      </c>
      <c r="SG19" s="29" t="e">
        <f t="shared" si="524"/>
        <v>#N/A</v>
      </c>
      <c r="SH19" s="31" t="e">
        <f t="shared" si="478"/>
        <v>#N/A</v>
      </c>
      <c r="SI19" s="29" t="e">
        <f t="shared" si="479"/>
        <v>#N/A</v>
      </c>
      <c r="SJ19" s="31" t="e">
        <f t="shared" si="480"/>
        <v>#N/A</v>
      </c>
      <c r="SK19" s="29" t="e">
        <f t="shared" si="481"/>
        <v>#N/A</v>
      </c>
      <c r="SL19" s="31" t="e">
        <f t="shared" si="482"/>
        <v>#N/A</v>
      </c>
      <c r="SM19" s="29" t="e">
        <f t="shared" si="483"/>
        <v>#N/A</v>
      </c>
      <c r="SN19" s="31" t="e">
        <f t="shared" si="484"/>
        <v>#N/A</v>
      </c>
      <c r="SO19" s="29" t="e">
        <f t="shared" si="485"/>
        <v>#N/A</v>
      </c>
      <c r="SP19" s="31" t="e">
        <f t="shared" si="486"/>
        <v>#N/A</v>
      </c>
      <c r="SQ19" s="29" t="e">
        <f t="shared" si="487"/>
        <v>#N/A</v>
      </c>
      <c r="SR19" s="31" t="e">
        <f t="shared" si="488"/>
        <v>#N/A</v>
      </c>
      <c r="SS19" s="29" t="e">
        <f t="shared" si="489"/>
        <v>#N/A</v>
      </c>
      <c r="ST19" s="31" t="e">
        <f t="shared" si="490"/>
        <v>#N/A</v>
      </c>
      <c r="SU19" s="29" t="e">
        <f t="shared" si="491"/>
        <v>#N/A</v>
      </c>
      <c r="SV19" s="31" t="e">
        <f t="shared" si="492"/>
        <v>#N/A</v>
      </c>
      <c r="SW19" s="29" t="e">
        <f t="shared" si="493"/>
        <v>#N/A</v>
      </c>
      <c r="SX19" s="31" t="e">
        <f t="shared" si="494"/>
        <v>#N/A</v>
      </c>
      <c r="SY19" s="29" t="e">
        <f t="shared" si="495"/>
        <v>#N/A</v>
      </c>
      <c r="SZ19" s="31" t="e">
        <f t="shared" si="496"/>
        <v>#N/A</v>
      </c>
      <c r="TA19" s="29" t="e">
        <f t="shared" si="497"/>
        <v>#N/A</v>
      </c>
      <c r="TB19" s="31" t="e">
        <f t="shared" si="498"/>
        <v>#N/A</v>
      </c>
      <c r="TC19" s="29" t="e">
        <f t="shared" si="499"/>
        <v>#N/A</v>
      </c>
      <c r="TD19" s="31" t="e">
        <f t="shared" si="500"/>
        <v>#N/A</v>
      </c>
      <c r="TE19" s="29" t="e">
        <f t="shared" si="501"/>
        <v>#N/A</v>
      </c>
      <c r="TF19" s="31" t="e">
        <f t="shared" si="502"/>
        <v>#N/A</v>
      </c>
      <c r="TG19" s="32" t="e">
        <f t="shared" si="503"/>
        <v>#N/A</v>
      </c>
      <c r="TH19" s="31" t="e">
        <f t="shared" si="504"/>
        <v>#N/A</v>
      </c>
      <c r="TI19" s="33" t="e">
        <f t="shared" si="505"/>
        <v>#N/A</v>
      </c>
      <c r="TJ19" s="31" t="e">
        <f t="shared" si="506"/>
        <v>#N/A</v>
      </c>
      <c r="TK19" s="34" t="e">
        <f t="shared" si="507"/>
        <v>#N/A</v>
      </c>
      <c r="TL19" s="34" t="e">
        <f t="shared" si="508"/>
        <v>#N/A</v>
      </c>
      <c r="TM19" s="34" t="e">
        <f t="shared" si="509"/>
        <v>#N/A</v>
      </c>
      <c r="TN19" s="34" t="e">
        <f t="shared" si="510"/>
        <v>#N/A</v>
      </c>
      <c r="TO19" s="49" t="str">
        <f t="shared" si="511"/>
        <v/>
      </c>
      <c r="TP19" s="49" t="str">
        <f t="shared" si="512"/>
        <v/>
      </c>
      <c r="TQ19" s="49" t="str">
        <f t="shared" si="513"/>
        <v/>
      </c>
      <c r="TR19" s="63" t="str">
        <f>IF(AND(D19&lt;&gt;"",E19&lt;&gt;""),TQ19*VLOOKUP(C19,Tableau1[#All],10,FALSE)+TP19*VLOOKUP(C19,Tableau1[#All],11,FALSE)+TO19*VLOOKUP(C19,Tableau1[#All],12,FALSE),"")</f>
        <v/>
      </c>
      <c r="TS19" s="64" t="str">
        <f>IF(AND(D19&lt;&gt;"",E19&lt;&gt;""),($TQ19/15)*VLOOKUP($C19,Tableau1[#All],11,FALSE)+$TP19*VLOOKUP($C19,Tableau1[#All],11,FALSE)+$TO19*VLOOKUP($C19,Tableau1[#All],12,FALSE),"")</f>
        <v/>
      </c>
      <c r="TT19" s="119" t="str">
        <f>IF(AND(D19&lt;&gt;"",E19&lt;&gt;""),(($TQ19/15)/10)*VLOOKUP($C19,Tableau1[#All],12,FALSE)+($TP19/10)*VLOOKUP($C19,Tableau1[#All],12,FALSE)+$TO19*VLOOKUP($C19,Tableau1[#All],12,FALSE),"")</f>
        <v/>
      </c>
      <c r="TU19" s="121">
        <f t="shared" si="0"/>
        <v>0</v>
      </c>
    </row>
    <row r="20" spans="2:541" ht="15.75" customHeight="1">
      <c r="B20" s="58">
        <v>5</v>
      </c>
      <c r="C20" s="188"/>
      <c r="D20" s="110" t="str">
        <f>IF(C20&lt;&gt;"",VLOOKUP(C20,Tableau1[#All],2,FALSE),"")</f>
        <v/>
      </c>
      <c r="E20" s="46"/>
      <c r="F20" s="46"/>
      <c r="G20" s="51">
        <f t="shared" si="1"/>
        <v>0</v>
      </c>
      <c r="H20" s="30" t="e">
        <f>VLOOKUP($C20,Tableau1[#All],3,FALSE)</f>
        <v>#N/A</v>
      </c>
      <c r="I20" s="30" t="e">
        <f>VLOOKUP($C20,Tableau1[#All],4,FALSE)</f>
        <v>#N/A</v>
      </c>
      <c r="J20" s="30" t="e">
        <f>VLOOKUP($C20,Tableau1[#All],5,FALSE)</f>
        <v>#N/A</v>
      </c>
      <c r="K20" s="30" t="e">
        <f>VLOOKUP($C20,Tableau1[#All],6,FALSE)</f>
        <v>#N/A</v>
      </c>
      <c r="L20" s="30" t="e">
        <f>VLOOKUP($C20,Tableau1[#All],7,FALSE)</f>
        <v>#N/A</v>
      </c>
      <c r="M20" s="30" t="e">
        <f>VLOOKUP($C20,Tableau1[#All],8,FALSE)</f>
        <v>#N/A</v>
      </c>
      <c r="N20" s="30" t="e">
        <f>VLOOKUP($C20,Tableau1[#All],9,FALSE)</f>
        <v>#N/A</v>
      </c>
      <c r="O20" s="30" t="e">
        <f t="shared" si="2"/>
        <v>#N/A</v>
      </c>
      <c r="P20" s="30" t="e">
        <f t="shared" si="3"/>
        <v>#N/A</v>
      </c>
      <c r="Q20" s="30" t="e">
        <f t="shared" si="4"/>
        <v>#N/A</v>
      </c>
      <c r="R20" s="9">
        <f t="shared" si="5"/>
        <v>0</v>
      </c>
      <c r="S20" s="9" t="e">
        <f t="shared" si="6"/>
        <v>#N/A</v>
      </c>
      <c r="T20" s="9" t="e">
        <f t="shared" si="7"/>
        <v>#N/A</v>
      </c>
      <c r="U20" s="9" t="e">
        <f t="shared" si="8"/>
        <v>#N/A</v>
      </c>
      <c r="V20" s="9" t="e">
        <f t="shared" si="9"/>
        <v>#N/A</v>
      </c>
      <c r="W20" s="9" t="e">
        <f t="shared" si="10"/>
        <v>#N/A</v>
      </c>
      <c r="X20" s="9" t="e">
        <f t="shared" si="11"/>
        <v>#N/A</v>
      </c>
      <c r="Y20" s="9" t="e">
        <f t="shared" si="12"/>
        <v>#N/A</v>
      </c>
      <c r="Z20" s="31" t="e">
        <f t="shared" si="13"/>
        <v>#N/A</v>
      </c>
      <c r="AA20" s="29" t="e">
        <f t="shared" si="14"/>
        <v>#N/A</v>
      </c>
      <c r="AB20" s="31" t="e">
        <f t="shared" si="15"/>
        <v>#N/A</v>
      </c>
      <c r="AC20" s="29" t="e">
        <f t="shared" si="16"/>
        <v>#N/A</v>
      </c>
      <c r="AD20" s="31" t="e">
        <f t="shared" si="17"/>
        <v>#N/A</v>
      </c>
      <c r="AE20" s="29" t="e">
        <f t="shared" si="514"/>
        <v>#N/A</v>
      </c>
      <c r="AF20" s="31" t="e">
        <f t="shared" si="18"/>
        <v>#N/A</v>
      </c>
      <c r="AG20" s="29" t="e">
        <f t="shared" si="19"/>
        <v>#N/A</v>
      </c>
      <c r="AH20" s="31" t="e">
        <f t="shared" si="20"/>
        <v>#N/A</v>
      </c>
      <c r="AI20" s="29" t="e">
        <f t="shared" si="21"/>
        <v>#N/A</v>
      </c>
      <c r="AJ20" s="31" t="e">
        <f t="shared" si="22"/>
        <v>#N/A</v>
      </c>
      <c r="AK20" s="29" t="e">
        <f t="shared" si="23"/>
        <v>#N/A</v>
      </c>
      <c r="AL20" s="31" t="e">
        <f t="shared" si="24"/>
        <v>#N/A</v>
      </c>
      <c r="AM20" s="29" t="e">
        <f t="shared" si="25"/>
        <v>#N/A</v>
      </c>
      <c r="AN20" s="31" t="e">
        <f t="shared" si="26"/>
        <v>#N/A</v>
      </c>
      <c r="AO20" s="29" t="e">
        <f t="shared" si="27"/>
        <v>#N/A</v>
      </c>
      <c r="AP20" s="31" t="e">
        <f t="shared" si="28"/>
        <v>#N/A</v>
      </c>
      <c r="AQ20" s="29" t="e">
        <f t="shared" si="29"/>
        <v>#N/A</v>
      </c>
      <c r="AR20" s="31" t="e">
        <f t="shared" si="30"/>
        <v>#N/A</v>
      </c>
      <c r="AS20" s="29" t="e">
        <f t="shared" si="31"/>
        <v>#N/A</v>
      </c>
      <c r="AT20" s="31" t="e">
        <f t="shared" si="32"/>
        <v>#N/A</v>
      </c>
      <c r="AU20" s="29" t="e">
        <f t="shared" si="33"/>
        <v>#N/A</v>
      </c>
      <c r="AV20" s="31" t="e">
        <f t="shared" si="34"/>
        <v>#N/A</v>
      </c>
      <c r="AW20" s="29" t="e">
        <f t="shared" si="35"/>
        <v>#N/A</v>
      </c>
      <c r="AX20" s="31" t="e">
        <f t="shared" si="36"/>
        <v>#N/A</v>
      </c>
      <c r="AY20" s="29" t="e">
        <f t="shared" si="37"/>
        <v>#N/A</v>
      </c>
      <c r="AZ20" s="31" t="e">
        <f t="shared" si="38"/>
        <v>#N/A</v>
      </c>
      <c r="BA20" s="29" t="e">
        <f t="shared" si="39"/>
        <v>#N/A</v>
      </c>
      <c r="BB20" s="31" t="e">
        <f t="shared" si="40"/>
        <v>#N/A</v>
      </c>
      <c r="BC20" s="29" t="e">
        <f t="shared" si="41"/>
        <v>#N/A</v>
      </c>
      <c r="BD20" s="31" t="e">
        <f t="shared" si="42"/>
        <v>#N/A</v>
      </c>
      <c r="BE20" s="32" t="e">
        <f t="shared" si="43"/>
        <v>#N/A</v>
      </c>
      <c r="BF20" s="31" t="e">
        <f t="shared" si="44"/>
        <v>#N/A</v>
      </c>
      <c r="BG20" s="33" t="e">
        <f t="shared" si="45"/>
        <v>#N/A</v>
      </c>
      <c r="BH20" s="31" t="e">
        <f t="shared" si="46"/>
        <v>#N/A</v>
      </c>
      <c r="BI20" s="34" t="e">
        <f t="shared" si="47"/>
        <v>#N/A</v>
      </c>
      <c r="BJ20" s="34" t="e">
        <f t="shared" si="48"/>
        <v>#N/A</v>
      </c>
      <c r="BK20" s="34" t="e">
        <f t="shared" si="49"/>
        <v>#N/A</v>
      </c>
      <c r="BL20" s="34" t="e">
        <f t="shared" si="50"/>
        <v>#N/A</v>
      </c>
      <c r="BM20" s="9">
        <f t="shared" si="51"/>
        <v>0</v>
      </c>
      <c r="BN20" s="9" t="e">
        <f t="shared" si="52"/>
        <v>#N/A</v>
      </c>
      <c r="BO20" s="9" t="e">
        <f t="shared" si="53"/>
        <v>#N/A</v>
      </c>
      <c r="BP20" s="9" t="e">
        <f t="shared" si="54"/>
        <v>#N/A</v>
      </c>
      <c r="BQ20" s="9" t="e">
        <f t="shared" si="55"/>
        <v>#N/A</v>
      </c>
      <c r="BR20" s="9" t="e">
        <f t="shared" si="56"/>
        <v>#N/A</v>
      </c>
      <c r="BS20" s="9" t="e">
        <f t="shared" si="57"/>
        <v>#N/A</v>
      </c>
      <c r="BT20" s="9" t="e">
        <f t="shared" si="58"/>
        <v>#N/A</v>
      </c>
      <c r="BU20" s="31" t="e">
        <f t="shared" si="59"/>
        <v>#N/A</v>
      </c>
      <c r="BV20" s="29" t="e">
        <f t="shared" si="60"/>
        <v>#N/A</v>
      </c>
      <c r="BW20" s="31" t="e">
        <f t="shared" si="61"/>
        <v>#N/A</v>
      </c>
      <c r="BX20" s="29" t="e">
        <f t="shared" si="62"/>
        <v>#N/A</v>
      </c>
      <c r="BY20" s="31" t="e">
        <f t="shared" si="63"/>
        <v>#N/A</v>
      </c>
      <c r="BZ20" s="29" t="e">
        <f t="shared" si="515"/>
        <v>#N/A</v>
      </c>
      <c r="CA20" s="31" t="e">
        <f t="shared" si="64"/>
        <v>#N/A</v>
      </c>
      <c r="CB20" s="29" t="e">
        <f t="shared" si="65"/>
        <v>#N/A</v>
      </c>
      <c r="CC20" s="31" t="e">
        <f t="shared" si="66"/>
        <v>#N/A</v>
      </c>
      <c r="CD20" s="29" t="e">
        <f t="shared" si="67"/>
        <v>#N/A</v>
      </c>
      <c r="CE20" s="31" t="e">
        <f t="shared" si="68"/>
        <v>#N/A</v>
      </c>
      <c r="CF20" s="29" t="e">
        <f t="shared" si="69"/>
        <v>#N/A</v>
      </c>
      <c r="CG20" s="31" t="e">
        <f t="shared" si="70"/>
        <v>#N/A</v>
      </c>
      <c r="CH20" s="29" t="e">
        <f t="shared" si="71"/>
        <v>#N/A</v>
      </c>
      <c r="CI20" s="31" t="e">
        <f t="shared" si="72"/>
        <v>#N/A</v>
      </c>
      <c r="CJ20" s="29" t="e">
        <f t="shared" si="73"/>
        <v>#N/A</v>
      </c>
      <c r="CK20" s="31" t="e">
        <f t="shared" si="74"/>
        <v>#N/A</v>
      </c>
      <c r="CL20" s="29" t="e">
        <f t="shared" si="75"/>
        <v>#N/A</v>
      </c>
      <c r="CM20" s="31" t="e">
        <f t="shared" si="76"/>
        <v>#N/A</v>
      </c>
      <c r="CN20" s="29" t="e">
        <f t="shared" si="77"/>
        <v>#N/A</v>
      </c>
      <c r="CO20" s="31" t="e">
        <f t="shared" si="78"/>
        <v>#N/A</v>
      </c>
      <c r="CP20" s="29" t="e">
        <f t="shared" si="79"/>
        <v>#N/A</v>
      </c>
      <c r="CQ20" s="31" t="e">
        <f t="shared" si="80"/>
        <v>#N/A</v>
      </c>
      <c r="CR20" s="29" t="e">
        <f t="shared" si="81"/>
        <v>#N/A</v>
      </c>
      <c r="CS20" s="31" t="e">
        <f t="shared" si="82"/>
        <v>#N/A</v>
      </c>
      <c r="CT20" s="29" t="e">
        <f t="shared" si="83"/>
        <v>#N/A</v>
      </c>
      <c r="CU20" s="31" t="e">
        <f t="shared" si="84"/>
        <v>#N/A</v>
      </c>
      <c r="CV20" s="29" t="e">
        <f t="shared" si="85"/>
        <v>#N/A</v>
      </c>
      <c r="CW20" s="31" t="e">
        <f t="shared" si="86"/>
        <v>#N/A</v>
      </c>
      <c r="CX20" s="29" t="e">
        <f t="shared" si="87"/>
        <v>#N/A</v>
      </c>
      <c r="CY20" s="31" t="e">
        <f t="shared" si="88"/>
        <v>#N/A</v>
      </c>
      <c r="CZ20" s="32" t="e">
        <f t="shared" si="89"/>
        <v>#N/A</v>
      </c>
      <c r="DA20" s="31" t="e">
        <f t="shared" si="90"/>
        <v>#N/A</v>
      </c>
      <c r="DB20" s="33" t="e">
        <f t="shared" si="91"/>
        <v>#N/A</v>
      </c>
      <c r="DC20" s="31" t="e">
        <f t="shared" si="92"/>
        <v>#N/A</v>
      </c>
      <c r="DD20" s="34" t="e">
        <f t="shared" si="93"/>
        <v>#N/A</v>
      </c>
      <c r="DE20" s="34" t="e">
        <f t="shared" si="94"/>
        <v>#N/A</v>
      </c>
      <c r="DF20" s="34" t="e">
        <f t="shared" si="95"/>
        <v>#N/A</v>
      </c>
      <c r="DG20" s="34" t="e">
        <f t="shared" si="96"/>
        <v>#N/A</v>
      </c>
      <c r="DH20" s="9">
        <f t="shared" si="97"/>
        <v>0</v>
      </c>
      <c r="DI20" s="9" t="e">
        <f t="shared" si="98"/>
        <v>#N/A</v>
      </c>
      <c r="DJ20" s="9" t="e">
        <f t="shared" si="99"/>
        <v>#N/A</v>
      </c>
      <c r="DK20" s="9" t="e">
        <f t="shared" si="100"/>
        <v>#N/A</v>
      </c>
      <c r="DL20" s="9" t="e">
        <f t="shared" si="101"/>
        <v>#N/A</v>
      </c>
      <c r="DM20" s="9" t="e">
        <f t="shared" si="102"/>
        <v>#N/A</v>
      </c>
      <c r="DN20" s="9" t="e">
        <f t="shared" si="103"/>
        <v>#N/A</v>
      </c>
      <c r="DO20" s="9" t="e">
        <f t="shared" si="104"/>
        <v>#N/A</v>
      </c>
      <c r="DP20" s="31" t="e">
        <f t="shared" si="105"/>
        <v>#N/A</v>
      </c>
      <c r="DQ20" s="29" t="e">
        <f t="shared" si="106"/>
        <v>#N/A</v>
      </c>
      <c r="DR20" s="31" t="e">
        <f t="shared" si="107"/>
        <v>#N/A</v>
      </c>
      <c r="DS20" s="29" t="e">
        <f t="shared" si="108"/>
        <v>#N/A</v>
      </c>
      <c r="DT20" s="31" t="e">
        <f t="shared" si="109"/>
        <v>#N/A</v>
      </c>
      <c r="DU20" s="29" t="e">
        <f t="shared" si="516"/>
        <v>#N/A</v>
      </c>
      <c r="DV20" s="31" t="e">
        <f t="shared" si="110"/>
        <v>#N/A</v>
      </c>
      <c r="DW20" s="29" t="e">
        <f t="shared" si="111"/>
        <v>#N/A</v>
      </c>
      <c r="DX20" s="31" t="e">
        <f t="shared" si="112"/>
        <v>#N/A</v>
      </c>
      <c r="DY20" s="29" t="e">
        <f t="shared" si="113"/>
        <v>#N/A</v>
      </c>
      <c r="DZ20" s="31" t="e">
        <f t="shared" si="114"/>
        <v>#N/A</v>
      </c>
      <c r="EA20" s="29" t="e">
        <f t="shared" si="115"/>
        <v>#N/A</v>
      </c>
      <c r="EB20" s="31" t="e">
        <f t="shared" si="116"/>
        <v>#N/A</v>
      </c>
      <c r="EC20" s="29" t="e">
        <f t="shared" si="117"/>
        <v>#N/A</v>
      </c>
      <c r="ED20" s="31" t="e">
        <f t="shared" si="118"/>
        <v>#N/A</v>
      </c>
      <c r="EE20" s="29" t="e">
        <f t="shared" si="119"/>
        <v>#N/A</v>
      </c>
      <c r="EF20" s="31" t="e">
        <f t="shared" si="120"/>
        <v>#N/A</v>
      </c>
      <c r="EG20" s="29" t="e">
        <f t="shared" si="121"/>
        <v>#N/A</v>
      </c>
      <c r="EH20" s="31" t="e">
        <f t="shared" si="122"/>
        <v>#N/A</v>
      </c>
      <c r="EI20" s="29" t="e">
        <f t="shared" si="123"/>
        <v>#N/A</v>
      </c>
      <c r="EJ20" s="31" t="e">
        <f t="shared" si="124"/>
        <v>#N/A</v>
      </c>
      <c r="EK20" s="29" t="e">
        <f t="shared" si="125"/>
        <v>#N/A</v>
      </c>
      <c r="EL20" s="31" t="e">
        <f t="shared" si="126"/>
        <v>#N/A</v>
      </c>
      <c r="EM20" s="29" t="e">
        <f t="shared" si="127"/>
        <v>#N/A</v>
      </c>
      <c r="EN20" s="31" t="e">
        <f t="shared" si="128"/>
        <v>#N/A</v>
      </c>
      <c r="EO20" s="29" t="e">
        <f t="shared" si="129"/>
        <v>#N/A</v>
      </c>
      <c r="EP20" s="31" t="e">
        <f t="shared" si="130"/>
        <v>#N/A</v>
      </c>
      <c r="EQ20" s="29" t="e">
        <f t="shared" si="131"/>
        <v>#N/A</v>
      </c>
      <c r="ER20" s="31" t="e">
        <f t="shared" si="132"/>
        <v>#N/A</v>
      </c>
      <c r="ES20" s="29" t="e">
        <f t="shared" si="133"/>
        <v>#N/A</v>
      </c>
      <c r="ET20" s="31" t="e">
        <f t="shared" si="134"/>
        <v>#N/A</v>
      </c>
      <c r="EU20" s="32" t="e">
        <f t="shared" si="135"/>
        <v>#N/A</v>
      </c>
      <c r="EV20" s="31" t="e">
        <f t="shared" si="136"/>
        <v>#N/A</v>
      </c>
      <c r="EW20" s="33" t="e">
        <f t="shared" si="137"/>
        <v>#N/A</v>
      </c>
      <c r="EX20" s="31" t="e">
        <f t="shared" si="138"/>
        <v>#N/A</v>
      </c>
      <c r="EY20" s="34" t="e">
        <f t="shared" si="139"/>
        <v>#N/A</v>
      </c>
      <c r="EZ20" s="34" t="e">
        <f t="shared" si="140"/>
        <v>#N/A</v>
      </c>
      <c r="FA20" s="34" t="e">
        <f t="shared" si="141"/>
        <v>#N/A</v>
      </c>
      <c r="FB20" s="34" t="e">
        <f t="shared" si="142"/>
        <v>#N/A</v>
      </c>
      <c r="FC20" s="9">
        <f t="shared" si="143"/>
        <v>0</v>
      </c>
      <c r="FD20" s="9" t="e">
        <f t="shared" si="144"/>
        <v>#N/A</v>
      </c>
      <c r="FE20" s="9" t="e">
        <f t="shared" si="145"/>
        <v>#N/A</v>
      </c>
      <c r="FF20" s="9" t="e">
        <f t="shared" si="146"/>
        <v>#N/A</v>
      </c>
      <c r="FG20" s="9" t="e">
        <f t="shared" si="147"/>
        <v>#N/A</v>
      </c>
      <c r="FH20" s="9" t="e">
        <f t="shared" si="148"/>
        <v>#N/A</v>
      </c>
      <c r="FI20" s="9" t="e">
        <f t="shared" si="149"/>
        <v>#N/A</v>
      </c>
      <c r="FJ20" s="9" t="e">
        <f t="shared" si="150"/>
        <v>#N/A</v>
      </c>
      <c r="FK20" s="31" t="e">
        <f t="shared" si="151"/>
        <v>#N/A</v>
      </c>
      <c r="FL20" s="29" t="e">
        <f t="shared" si="152"/>
        <v>#N/A</v>
      </c>
      <c r="FM20" s="31" t="e">
        <f t="shared" si="153"/>
        <v>#N/A</v>
      </c>
      <c r="FN20" s="29" t="e">
        <f t="shared" si="154"/>
        <v>#N/A</v>
      </c>
      <c r="FO20" s="31" t="e">
        <f t="shared" si="155"/>
        <v>#N/A</v>
      </c>
      <c r="FP20" s="29" t="e">
        <f t="shared" si="517"/>
        <v>#N/A</v>
      </c>
      <c r="FQ20" s="31" t="e">
        <f t="shared" si="156"/>
        <v>#N/A</v>
      </c>
      <c r="FR20" s="29" t="e">
        <f t="shared" si="157"/>
        <v>#N/A</v>
      </c>
      <c r="FS20" s="31" t="e">
        <f t="shared" si="158"/>
        <v>#N/A</v>
      </c>
      <c r="FT20" s="29" t="e">
        <f t="shared" si="159"/>
        <v>#N/A</v>
      </c>
      <c r="FU20" s="31" t="e">
        <f t="shared" si="160"/>
        <v>#N/A</v>
      </c>
      <c r="FV20" s="29" t="e">
        <f t="shared" si="161"/>
        <v>#N/A</v>
      </c>
      <c r="FW20" s="31" t="e">
        <f t="shared" si="162"/>
        <v>#N/A</v>
      </c>
      <c r="FX20" s="29" t="e">
        <f t="shared" si="163"/>
        <v>#N/A</v>
      </c>
      <c r="FY20" s="31" t="e">
        <f t="shared" si="164"/>
        <v>#N/A</v>
      </c>
      <c r="FZ20" s="29" t="e">
        <f t="shared" si="165"/>
        <v>#N/A</v>
      </c>
      <c r="GA20" s="31" t="e">
        <f t="shared" si="166"/>
        <v>#N/A</v>
      </c>
      <c r="GB20" s="29" t="e">
        <f t="shared" si="167"/>
        <v>#N/A</v>
      </c>
      <c r="GC20" s="31" t="e">
        <f t="shared" si="168"/>
        <v>#N/A</v>
      </c>
      <c r="GD20" s="29" t="e">
        <f t="shared" si="169"/>
        <v>#N/A</v>
      </c>
      <c r="GE20" s="31" t="e">
        <f t="shared" si="170"/>
        <v>#N/A</v>
      </c>
      <c r="GF20" s="29" t="e">
        <f t="shared" si="171"/>
        <v>#N/A</v>
      </c>
      <c r="GG20" s="31" t="e">
        <f t="shared" si="172"/>
        <v>#N/A</v>
      </c>
      <c r="GH20" s="29" t="e">
        <f t="shared" si="173"/>
        <v>#N/A</v>
      </c>
      <c r="GI20" s="31" t="e">
        <f t="shared" si="174"/>
        <v>#N/A</v>
      </c>
      <c r="GJ20" s="29" t="e">
        <f t="shared" si="175"/>
        <v>#N/A</v>
      </c>
      <c r="GK20" s="31" t="e">
        <f t="shared" si="176"/>
        <v>#N/A</v>
      </c>
      <c r="GL20" s="29" t="e">
        <f t="shared" si="177"/>
        <v>#N/A</v>
      </c>
      <c r="GM20" s="31" t="e">
        <f t="shared" si="178"/>
        <v>#N/A</v>
      </c>
      <c r="GN20" s="29" t="e">
        <f t="shared" si="179"/>
        <v>#N/A</v>
      </c>
      <c r="GO20" s="31" t="e">
        <f t="shared" si="180"/>
        <v>#N/A</v>
      </c>
      <c r="GP20" s="32" t="e">
        <f t="shared" si="181"/>
        <v>#N/A</v>
      </c>
      <c r="GQ20" s="31" t="e">
        <f t="shared" si="182"/>
        <v>#N/A</v>
      </c>
      <c r="GR20" s="33" t="e">
        <f t="shared" si="183"/>
        <v>#N/A</v>
      </c>
      <c r="GS20" s="31" t="e">
        <f t="shared" si="184"/>
        <v>#N/A</v>
      </c>
      <c r="GT20" s="34" t="e">
        <f t="shared" si="185"/>
        <v>#N/A</v>
      </c>
      <c r="GU20" s="34" t="e">
        <f t="shared" si="186"/>
        <v>#N/A</v>
      </c>
      <c r="GV20" s="34" t="e">
        <f t="shared" si="187"/>
        <v>#N/A</v>
      </c>
      <c r="GW20" s="34" t="e">
        <f t="shared" si="188"/>
        <v>#N/A</v>
      </c>
      <c r="GX20" s="9">
        <f t="shared" si="189"/>
        <v>0</v>
      </c>
      <c r="GY20" s="9" t="e">
        <f t="shared" si="190"/>
        <v>#N/A</v>
      </c>
      <c r="GZ20" s="9" t="e">
        <f t="shared" si="191"/>
        <v>#N/A</v>
      </c>
      <c r="HA20" s="9" t="e">
        <f t="shared" si="192"/>
        <v>#N/A</v>
      </c>
      <c r="HB20" s="9" t="e">
        <f t="shared" si="193"/>
        <v>#N/A</v>
      </c>
      <c r="HC20" s="9" t="e">
        <f t="shared" si="194"/>
        <v>#N/A</v>
      </c>
      <c r="HD20" s="9" t="e">
        <f t="shared" si="195"/>
        <v>#N/A</v>
      </c>
      <c r="HE20" s="9" t="e">
        <f t="shared" si="196"/>
        <v>#N/A</v>
      </c>
      <c r="HF20" s="31" t="e">
        <f t="shared" si="197"/>
        <v>#N/A</v>
      </c>
      <c r="HG20" s="29" t="e">
        <f t="shared" si="198"/>
        <v>#N/A</v>
      </c>
      <c r="HH20" s="31" t="e">
        <f t="shared" si="199"/>
        <v>#N/A</v>
      </c>
      <c r="HI20" s="29" t="e">
        <f t="shared" si="200"/>
        <v>#N/A</v>
      </c>
      <c r="HJ20" s="31" t="e">
        <f t="shared" si="201"/>
        <v>#N/A</v>
      </c>
      <c r="HK20" s="29" t="e">
        <f t="shared" si="518"/>
        <v>#N/A</v>
      </c>
      <c r="HL20" s="31" t="e">
        <f t="shared" si="202"/>
        <v>#N/A</v>
      </c>
      <c r="HM20" s="29" t="e">
        <f t="shared" si="203"/>
        <v>#N/A</v>
      </c>
      <c r="HN20" s="31" t="e">
        <f t="shared" si="204"/>
        <v>#N/A</v>
      </c>
      <c r="HO20" s="29" t="e">
        <f t="shared" si="205"/>
        <v>#N/A</v>
      </c>
      <c r="HP20" s="31" t="e">
        <f t="shared" si="206"/>
        <v>#N/A</v>
      </c>
      <c r="HQ20" s="29" t="e">
        <f t="shared" si="207"/>
        <v>#N/A</v>
      </c>
      <c r="HR20" s="31" t="e">
        <f t="shared" si="208"/>
        <v>#N/A</v>
      </c>
      <c r="HS20" s="29" t="e">
        <f t="shared" si="209"/>
        <v>#N/A</v>
      </c>
      <c r="HT20" s="31" t="e">
        <f t="shared" si="210"/>
        <v>#N/A</v>
      </c>
      <c r="HU20" s="29" t="e">
        <f t="shared" si="211"/>
        <v>#N/A</v>
      </c>
      <c r="HV20" s="31" t="e">
        <f t="shared" si="212"/>
        <v>#N/A</v>
      </c>
      <c r="HW20" s="29" t="e">
        <f t="shared" si="213"/>
        <v>#N/A</v>
      </c>
      <c r="HX20" s="31" t="e">
        <f t="shared" si="214"/>
        <v>#N/A</v>
      </c>
      <c r="HY20" s="29" t="e">
        <f t="shared" si="215"/>
        <v>#N/A</v>
      </c>
      <c r="HZ20" s="31" t="e">
        <f t="shared" si="216"/>
        <v>#N/A</v>
      </c>
      <c r="IA20" s="29" t="e">
        <f t="shared" si="217"/>
        <v>#N/A</v>
      </c>
      <c r="IB20" s="31" t="e">
        <f t="shared" si="218"/>
        <v>#N/A</v>
      </c>
      <c r="IC20" s="29" t="e">
        <f t="shared" si="219"/>
        <v>#N/A</v>
      </c>
      <c r="ID20" s="31" t="e">
        <f t="shared" si="220"/>
        <v>#N/A</v>
      </c>
      <c r="IE20" s="29" t="e">
        <f t="shared" si="221"/>
        <v>#N/A</v>
      </c>
      <c r="IF20" s="31" t="e">
        <f t="shared" si="222"/>
        <v>#N/A</v>
      </c>
      <c r="IG20" s="29" t="e">
        <f t="shared" si="223"/>
        <v>#N/A</v>
      </c>
      <c r="IH20" s="31" t="e">
        <f t="shared" si="224"/>
        <v>#N/A</v>
      </c>
      <c r="II20" s="29" t="e">
        <f t="shared" si="225"/>
        <v>#N/A</v>
      </c>
      <c r="IJ20" s="31" t="e">
        <f t="shared" si="226"/>
        <v>#N/A</v>
      </c>
      <c r="IK20" s="32" t="e">
        <f t="shared" si="227"/>
        <v>#N/A</v>
      </c>
      <c r="IL20" s="31" t="e">
        <f t="shared" si="228"/>
        <v>#N/A</v>
      </c>
      <c r="IM20" s="33" t="e">
        <f t="shared" si="229"/>
        <v>#N/A</v>
      </c>
      <c r="IN20" s="31" t="e">
        <f t="shared" si="230"/>
        <v>#N/A</v>
      </c>
      <c r="IO20" s="34" t="e">
        <f t="shared" si="231"/>
        <v>#N/A</v>
      </c>
      <c r="IP20" s="34" t="e">
        <f t="shared" si="232"/>
        <v>#N/A</v>
      </c>
      <c r="IQ20" s="34" t="e">
        <f t="shared" si="233"/>
        <v>#N/A</v>
      </c>
      <c r="IR20" s="34" t="e">
        <f t="shared" si="234"/>
        <v>#N/A</v>
      </c>
      <c r="IS20" s="9">
        <f t="shared" si="235"/>
        <v>0</v>
      </c>
      <c r="IT20" s="9" t="e">
        <f t="shared" si="236"/>
        <v>#N/A</v>
      </c>
      <c r="IU20" s="9" t="e">
        <f t="shared" si="237"/>
        <v>#N/A</v>
      </c>
      <c r="IV20" s="9" t="e">
        <f t="shared" si="238"/>
        <v>#N/A</v>
      </c>
      <c r="IW20" s="9" t="e">
        <f t="shared" si="239"/>
        <v>#N/A</v>
      </c>
      <c r="IX20" s="9" t="e">
        <f t="shared" si="240"/>
        <v>#N/A</v>
      </c>
      <c r="IY20" s="9" t="e">
        <f t="shared" si="241"/>
        <v>#N/A</v>
      </c>
      <c r="IZ20" s="9" t="e">
        <f t="shared" si="242"/>
        <v>#N/A</v>
      </c>
      <c r="JA20" s="31" t="e">
        <f t="shared" si="243"/>
        <v>#N/A</v>
      </c>
      <c r="JB20" s="29" t="e">
        <f t="shared" si="244"/>
        <v>#N/A</v>
      </c>
      <c r="JC20" s="31" t="e">
        <f t="shared" si="245"/>
        <v>#N/A</v>
      </c>
      <c r="JD20" s="29" t="e">
        <f t="shared" si="246"/>
        <v>#N/A</v>
      </c>
      <c r="JE20" s="31" t="e">
        <f t="shared" si="247"/>
        <v>#N/A</v>
      </c>
      <c r="JF20" s="29" t="e">
        <f t="shared" si="519"/>
        <v>#N/A</v>
      </c>
      <c r="JG20" s="31" t="e">
        <f t="shared" si="248"/>
        <v>#N/A</v>
      </c>
      <c r="JH20" s="29" t="e">
        <f t="shared" si="249"/>
        <v>#N/A</v>
      </c>
      <c r="JI20" s="31" t="e">
        <f t="shared" si="250"/>
        <v>#N/A</v>
      </c>
      <c r="JJ20" s="29" t="e">
        <f t="shared" si="251"/>
        <v>#N/A</v>
      </c>
      <c r="JK20" s="31" t="e">
        <f t="shared" si="252"/>
        <v>#N/A</v>
      </c>
      <c r="JL20" s="29" t="e">
        <f t="shared" si="253"/>
        <v>#N/A</v>
      </c>
      <c r="JM20" s="31" t="e">
        <f t="shared" si="254"/>
        <v>#N/A</v>
      </c>
      <c r="JN20" s="29" t="e">
        <f t="shared" si="255"/>
        <v>#N/A</v>
      </c>
      <c r="JO20" s="31" t="e">
        <f t="shared" si="256"/>
        <v>#N/A</v>
      </c>
      <c r="JP20" s="29" t="e">
        <f t="shared" si="257"/>
        <v>#N/A</v>
      </c>
      <c r="JQ20" s="31" t="e">
        <f t="shared" si="258"/>
        <v>#N/A</v>
      </c>
      <c r="JR20" s="29" t="e">
        <f t="shared" si="259"/>
        <v>#N/A</v>
      </c>
      <c r="JS20" s="31" t="e">
        <f t="shared" si="260"/>
        <v>#N/A</v>
      </c>
      <c r="JT20" s="29" t="e">
        <f t="shared" si="261"/>
        <v>#N/A</v>
      </c>
      <c r="JU20" s="31" t="e">
        <f t="shared" si="262"/>
        <v>#N/A</v>
      </c>
      <c r="JV20" s="29" t="e">
        <f t="shared" si="263"/>
        <v>#N/A</v>
      </c>
      <c r="JW20" s="31" t="e">
        <f t="shared" si="264"/>
        <v>#N/A</v>
      </c>
      <c r="JX20" s="29" t="e">
        <f t="shared" si="265"/>
        <v>#N/A</v>
      </c>
      <c r="JY20" s="31" t="e">
        <f t="shared" si="266"/>
        <v>#N/A</v>
      </c>
      <c r="JZ20" s="29" t="e">
        <f t="shared" si="267"/>
        <v>#N/A</v>
      </c>
      <c r="KA20" s="31" t="e">
        <f t="shared" si="268"/>
        <v>#N/A</v>
      </c>
      <c r="KB20" s="29" t="e">
        <f t="shared" si="269"/>
        <v>#N/A</v>
      </c>
      <c r="KC20" s="31" t="e">
        <f t="shared" si="270"/>
        <v>#N/A</v>
      </c>
      <c r="KD20" s="29" t="e">
        <f t="shared" si="271"/>
        <v>#N/A</v>
      </c>
      <c r="KE20" s="31" t="e">
        <f t="shared" si="272"/>
        <v>#N/A</v>
      </c>
      <c r="KF20" s="32" t="e">
        <f t="shared" si="273"/>
        <v>#N/A</v>
      </c>
      <c r="KG20" s="31" t="e">
        <f t="shared" si="274"/>
        <v>#N/A</v>
      </c>
      <c r="KH20" s="33" t="e">
        <f t="shared" si="275"/>
        <v>#N/A</v>
      </c>
      <c r="KI20" s="31" t="e">
        <f t="shared" si="276"/>
        <v>#N/A</v>
      </c>
      <c r="KJ20" s="34" t="e">
        <f t="shared" si="277"/>
        <v>#N/A</v>
      </c>
      <c r="KK20" s="34" t="e">
        <f t="shared" si="278"/>
        <v>#N/A</v>
      </c>
      <c r="KL20" s="34" t="e">
        <f t="shared" si="279"/>
        <v>#N/A</v>
      </c>
      <c r="KM20" s="34" t="e">
        <f t="shared" si="280"/>
        <v>#N/A</v>
      </c>
      <c r="KN20" s="9">
        <f t="shared" si="281"/>
        <v>0</v>
      </c>
      <c r="KO20" s="9" t="e">
        <f t="shared" si="282"/>
        <v>#N/A</v>
      </c>
      <c r="KP20" s="9" t="e">
        <f t="shared" si="283"/>
        <v>#N/A</v>
      </c>
      <c r="KQ20" s="9" t="e">
        <f t="shared" si="284"/>
        <v>#N/A</v>
      </c>
      <c r="KR20" s="9" t="e">
        <f t="shared" si="285"/>
        <v>#N/A</v>
      </c>
      <c r="KS20" s="9" t="e">
        <f t="shared" si="286"/>
        <v>#N/A</v>
      </c>
      <c r="KT20" s="9" t="e">
        <f t="shared" si="287"/>
        <v>#N/A</v>
      </c>
      <c r="KU20" s="9" t="e">
        <f t="shared" si="288"/>
        <v>#N/A</v>
      </c>
      <c r="KV20" s="31" t="e">
        <f t="shared" si="289"/>
        <v>#N/A</v>
      </c>
      <c r="KW20" s="29" t="e">
        <f t="shared" si="290"/>
        <v>#N/A</v>
      </c>
      <c r="KX20" s="31" t="e">
        <f t="shared" si="291"/>
        <v>#N/A</v>
      </c>
      <c r="KY20" s="29" t="e">
        <f t="shared" si="292"/>
        <v>#N/A</v>
      </c>
      <c r="KZ20" s="31" t="e">
        <f t="shared" si="293"/>
        <v>#N/A</v>
      </c>
      <c r="LA20" s="29" t="e">
        <f t="shared" si="520"/>
        <v>#N/A</v>
      </c>
      <c r="LB20" s="31" t="e">
        <f t="shared" si="294"/>
        <v>#N/A</v>
      </c>
      <c r="LC20" s="29" t="e">
        <f t="shared" si="295"/>
        <v>#N/A</v>
      </c>
      <c r="LD20" s="31" t="e">
        <f t="shared" si="296"/>
        <v>#N/A</v>
      </c>
      <c r="LE20" s="29" t="e">
        <f t="shared" si="297"/>
        <v>#N/A</v>
      </c>
      <c r="LF20" s="31" t="e">
        <f t="shared" si="298"/>
        <v>#N/A</v>
      </c>
      <c r="LG20" s="29" t="e">
        <f t="shared" si="299"/>
        <v>#N/A</v>
      </c>
      <c r="LH20" s="31" t="e">
        <f t="shared" si="300"/>
        <v>#N/A</v>
      </c>
      <c r="LI20" s="29" t="e">
        <f t="shared" si="301"/>
        <v>#N/A</v>
      </c>
      <c r="LJ20" s="31" t="e">
        <f t="shared" si="302"/>
        <v>#N/A</v>
      </c>
      <c r="LK20" s="29" t="e">
        <f t="shared" si="303"/>
        <v>#N/A</v>
      </c>
      <c r="LL20" s="31" t="e">
        <f t="shared" si="304"/>
        <v>#N/A</v>
      </c>
      <c r="LM20" s="29" t="e">
        <f t="shared" si="305"/>
        <v>#N/A</v>
      </c>
      <c r="LN20" s="31" t="e">
        <f t="shared" si="306"/>
        <v>#N/A</v>
      </c>
      <c r="LO20" s="29" t="e">
        <f t="shared" si="307"/>
        <v>#N/A</v>
      </c>
      <c r="LP20" s="31" t="e">
        <f t="shared" si="308"/>
        <v>#N/A</v>
      </c>
      <c r="LQ20" s="29" t="e">
        <f t="shared" si="309"/>
        <v>#N/A</v>
      </c>
      <c r="LR20" s="31" t="e">
        <f t="shared" si="310"/>
        <v>#N/A</v>
      </c>
      <c r="LS20" s="29" t="e">
        <f t="shared" si="311"/>
        <v>#N/A</v>
      </c>
      <c r="LT20" s="31" t="e">
        <f t="shared" si="312"/>
        <v>#N/A</v>
      </c>
      <c r="LU20" s="29" t="e">
        <f t="shared" si="313"/>
        <v>#N/A</v>
      </c>
      <c r="LV20" s="31" t="e">
        <f t="shared" si="314"/>
        <v>#N/A</v>
      </c>
      <c r="LW20" s="29" t="e">
        <f t="shared" si="315"/>
        <v>#N/A</v>
      </c>
      <c r="LX20" s="31" t="e">
        <f t="shared" si="316"/>
        <v>#N/A</v>
      </c>
      <c r="LY20" s="29" t="e">
        <f t="shared" si="317"/>
        <v>#N/A</v>
      </c>
      <c r="LZ20" s="31" t="e">
        <f t="shared" si="318"/>
        <v>#N/A</v>
      </c>
      <c r="MA20" s="32" t="e">
        <f t="shared" si="319"/>
        <v>#N/A</v>
      </c>
      <c r="MB20" s="31" t="e">
        <f t="shared" si="320"/>
        <v>#N/A</v>
      </c>
      <c r="MC20" s="33" t="e">
        <f t="shared" si="321"/>
        <v>#N/A</v>
      </c>
      <c r="MD20" s="31" t="e">
        <f t="shared" si="322"/>
        <v>#N/A</v>
      </c>
      <c r="ME20" s="34" t="e">
        <f t="shared" si="323"/>
        <v>#N/A</v>
      </c>
      <c r="MF20" s="34" t="e">
        <f t="shared" si="324"/>
        <v>#N/A</v>
      </c>
      <c r="MG20" s="34" t="e">
        <f t="shared" si="325"/>
        <v>#N/A</v>
      </c>
      <c r="MH20" s="34" t="e">
        <f t="shared" si="326"/>
        <v>#N/A</v>
      </c>
      <c r="MI20" s="9">
        <f t="shared" si="327"/>
        <v>0</v>
      </c>
      <c r="MJ20" s="9" t="e">
        <f t="shared" si="328"/>
        <v>#N/A</v>
      </c>
      <c r="MK20" s="9" t="e">
        <f t="shared" si="329"/>
        <v>#N/A</v>
      </c>
      <c r="ML20" s="9" t="e">
        <f t="shared" si="330"/>
        <v>#N/A</v>
      </c>
      <c r="MM20" s="9" t="e">
        <f t="shared" si="331"/>
        <v>#N/A</v>
      </c>
      <c r="MN20" s="9" t="e">
        <f t="shared" si="332"/>
        <v>#N/A</v>
      </c>
      <c r="MO20" s="9" t="e">
        <f t="shared" si="333"/>
        <v>#N/A</v>
      </c>
      <c r="MP20" s="9" t="e">
        <f t="shared" si="334"/>
        <v>#N/A</v>
      </c>
      <c r="MQ20" s="31" t="e">
        <f t="shared" si="335"/>
        <v>#N/A</v>
      </c>
      <c r="MR20" s="29" t="e">
        <f t="shared" si="336"/>
        <v>#N/A</v>
      </c>
      <c r="MS20" s="31" t="e">
        <f t="shared" si="337"/>
        <v>#N/A</v>
      </c>
      <c r="MT20" s="29" t="e">
        <f t="shared" si="338"/>
        <v>#N/A</v>
      </c>
      <c r="MU20" s="31" t="e">
        <f t="shared" si="339"/>
        <v>#N/A</v>
      </c>
      <c r="MV20" s="29" t="e">
        <f t="shared" si="521"/>
        <v>#N/A</v>
      </c>
      <c r="MW20" s="31" t="e">
        <f t="shared" si="340"/>
        <v>#N/A</v>
      </c>
      <c r="MX20" s="29" t="e">
        <f t="shared" si="341"/>
        <v>#N/A</v>
      </c>
      <c r="MY20" s="31" t="e">
        <f t="shared" si="342"/>
        <v>#N/A</v>
      </c>
      <c r="MZ20" s="29" t="e">
        <f t="shared" si="343"/>
        <v>#N/A</v>
      </c>
      <c r="NA20" s="31" t="e">
        <f t="shared" si="344"/>
        <v>#N/A</v>
      </c>
      <c r="NB20" s="29" t="e">
        <f t="shared" si="345"/>
        <v>#N/A</v>
      </c>
      <c r="NC20" s="31" t="e">
        <f t="shared" si="346"/>
        <v>#N/A</v>
      </c>
      <c r="ND20" s="29" t="e">
        <f t="shared" si="347"/>
        <v>#N/A</v>
      </c>
      <c r="NE20" s="31" t="e">
        <f t="shared" si="348"/>
        <v>#N/A</v>
      </c>
      <c r="NF20" s="29" t="e">
        <f t="shared" si="349"/>
        <v>#N/A</v>
      </c>
      <c r="NG20" s="31" t="e">
        <f t="shared" si="350"/>
        <v>#N/A</v>
      </c>
      <c r="NH20" s="29" t="e">
        <f t="shared" si="351"/>
        <v>#N/A</v>
      </c>
      <c r="NI20" s="31" t="e">
        <f t="shared" si="352"/>
        <v>#N/A</v>
      </c>
      <c r="NJ20" s="29" t="e">
        <f t="shared" si="353"/>
        <v>#N/A</v>
      </c>
      <c r="NK20" s="31" t="e">
        <f t="shared" si="354"/>
        <v>#N/A</v>
      </c>
      <c r="NL20" s="29" t="e">
        <f t="shared" si="355"/>
        <v>#N/A</v>
      </c>
      <c r="NM20" s="31" t="e">
        <f t="shared" si="356"/>
        <v>#N/A</v>
      </c>
      <c r="NN20" s="29" t="e">
        <f t="shared" si="357"/>
        <v>#N/A</v>
      </c>
      <c r="NO20" s="31" t="e">
        <f t="shared" si="358"/>
        <v>#N/A</v>
      </c>
      <c r="NP20" s="29" t="e">
        <f t="shared" si="359"/>
        <v>#N/A</v>
      </c>
      <c r="NQ20" s="31" t="e">
        <f t="shared" si="360"/>
        <v>#N/A</v>
      </c>
      <c r="NR20" s="29" t="e">
        <f t="shared" si="361"/>
        <v>#N/A</v>
      </c>
      <c r="NS20" s="31" t="e">
        <f t="shared" si="362"/>
        <v>#N/A</v>
      </c>
      <c r="NT20" s="29" t="e">
        <f t="shared" si="363"/>
        <v>#N/A</v>
      </c>
      <c r="NU20" s="31" t="e">
        <f t="shared" si="364"/>
        <v>#N/A</v>
      </c>
      <c r="NV20" s="32" t="e">
        <f t="shared" si="365"/>
        <v>#N/A</v>
      </c>
      <c r="NW20" s="31" t="e">
        <f t="shared" si="366"/>
        <v>#N/A</v>
      </c>
      <c r="NX20" s="33" t="e">
        <f t="shared" si="367"/>
        <v>#N/A</v>
      </c>
      <c r="NY20" s="31" t="e">
        <f t="shared" si="368"/>
        <v>#N/A</v>
      </c>
      <c r="NZ20" s="34" t="e">
        <f t="shared" si="369"/>
        <v>#N/A</v>
      </c>
      <c r="OA20" s="34" t="e">
        <f t="shared" si="370"/>
        <v>#N/A</v>
      </c>
      <c r="OB20" s="34" t="e">
        <f t="shared" si="371"/>
        <v>#N/A</v>
      </c>
      <c r="OC20" s="34" t="e">
        <f t="shared" si="372"/>
        <v>#N/A</v>
      </c>
      <c r="OD20" s="9">
        <f t="shared" si="373"/>
        <v>0</v>
      </c>
      <c r="OE20" s="9" t="e">
        <f t="shared" si="374"/>
        <v>#N/A</v>
      </c>
      <c r="OF20" s="9" t="e">
        <f t="shared" si="375"/>
        <v>#N/A</v>
      </c>
      <c r="OG20" s="9" t="e">
        <f t="shared" si="376"/>
        <v>#N/A</v>
      </c>
      <c r="OH20" s="9" t="e">
        <f t="shared" si="377"/>
        <v>#N/A</v>
      </c>
      <c r="OI20" s="9" t="e">
        <f t="shared" si="378"/>
        <v>#N/A</v>
      </c>
      <c r="OJ20" s="9" t="e">
        <f t="shared" si="379"/>
        <v>#N/A</v>
      </c>
      <c r="OK20" s="9" t="e">
        <f t="shared" si="380"/>
        <v>#N/A</v>
      </c>
      <c r="OL20" s="31" t="e">
        <f t="shared" si="381"/>
        <v>#N/A</v>
      </c>
      <c r="OM20" s="29" t="e">
        <f t="shared" si="382"/>
        <v>#N/A</v>
      </c>
      <c r="ON20" s="31" t="e">
        <f t="shared" si="383"/>
        <v>#N/A</v>
      </c>
      <c r="OO20" s="29" t="e">
        <f t="shared" si="384"/>
        <v>#N/A</v>
      </c>
      <c r="OP20" s="31" t="e">
        <f t="shared" si="385"/>
        <v>#N/A</v>
      </c>
      <c r="OQ20" s="29" t="e">
        <f t="shared" si="522"/>
        <v>#N/A</v>
      </c>
      <c r="OR20" s="31" t="e">
        <f t="shared" si="386"/>
        <v>#N/A</v>
      </c>
      <c r="OS20" s="29" t="e">
        <f t="shared" si="387"/>
        <v>#N/A</v>
      </c>
      <c r="OT20" s="31" t="e">
        <f t="shared" si="388"/>
        <v>#N/A</v>
      </c>
      <c r="OU20" s="29" t="e">
        <f t="shared" si="389"/>
        <v>#N/A</v>
      </c>
      <c r="OV20" s="31" t="e">
        <f t="shared" si="390"/>
        <v>#N/A</v>
      </c>
      <c r="OW20" s="29" t="e">
        <f t="shared" si="391"/>
        <v>#N/A</v>
      </c>
      <c r="OX20" s="31" t="e">
        <f t="shared" si="392"/>
        <v>#N/A</v>
      </c>
      <c r="OY20" s="29" t="e">
        <f t="shared" si="393"/>
        <v>#N/A</v>
      </c>
      <c r="OZ20" s="31" t="e">
        <f t="shared" si="394"/>
        <v>#N/A</v>
      </c>
      <c r="PA20" s="29" t="e">
        <f t="shared" si="395"/>
        <v>#N/A</v>
      </c>
      <c r="PB20" s="31" t="e">
        <f t="shared" si="396"/>
        <v>#N/A</v>
      </c>
      <c r="PC20" s="29" t="e">
        <f t="shared" si="397"/>
        <v>#N/A</v>
      </c>
      <c r="PD20" s="31" t="e">
        <f t="shared" si="398"/>
        <v>#N/A</v>
      </c>
      <c r="PE20" s="29" t="e">
        <f t="shared" si="399"/>
        <v>#N/A</v>
      </c>
      <c r="PF20" s="31" t="e">
        <f t="shared" si="400"/>
        <v>#N/A</v>
      </c>
      <c r="PG20" s="29" t="e">
        <f t="shared" si="401"/>
        <v>#N/A</v>
      </c>
      <c r="PH20" s="31" t="e">
        <f t="shared" si="402"/>
        <v>#N/A</v>
      </c>
      <c r="PI20" s="29" t="e">
        <f t="shared" si="403"/>
        <v>#N/A</v>
      </c>
      <c r="PJ20" s="31" t="e">
        <f t="shared" si="404"/>
        <v>#N/A</v>
      </c>
      <c r="PK20" s="29" t="e">
        <f t="shared" si="405"/>
        <v>#N/A</v>
      </c>
      <c r="PL20" s="31" t="e">
        <f t="shared" si="406"/>
        <v>#N/A</v>
      </c>
      <c r="PM20" s="29" t="e">
        <f t="shared" si="407"/>
        <v>#N/A</v>
      </c>
      <c r="PN20" s="31" t="e">
        <f t="shared" si="408"/>
        <v>#N/A</v>
      </c>
      <c r="PO20" s="29" t="e">
        <f t="shared" si="409"/>
        <v>#N/A</v>
      </c>
      <c r="PP20" s="31" t="e">
        <f t="shared" si="410"/>
        <v>#N/A</v>
      </c>
      <c r="PQ20" s="32" t="e">
        <f t="shared" si="411"/>
        <v>#N/A</v>
      </c>
      <c r="PR20" s="31" t="e">
        <f t="shared" si="412"/>
        <v>#N/A</v>
      </c>
      <c r="PS20" s="33" t="e">
        <f t="shared" si="413"/>
        <v>#N/A</v>
      </c>
      <c r="PT20" s="31" t="e">
        <f t="shared" si="414"/>
        <v>#N/A</v>
      </c>
      <c r="PU20" s="34" t="e">
        <f t="shared" si="415"/>
        <v>#N/A</v>
      </c>
      <c r="PV20" s="34" t="e">
        <f t="shared" si="416"/>
        <v>#N/A</v>
      </c>
      <c r="PW20" s="34" t="e">
        <f t="shared" si="417"/>
        <v>#N/A</v>
      </c>
      <c r="PX20" s="34" t="e">
        <f t="shared" si="418"/>
        <v>#N/A</v>
      </c>
      <c r="PY20" s="9">
        <f t="shared" si="419"/>
        <v>0</v>
      </c>
      <c r="PZ20" s="9" t="e">
        <f t="shared" si="420"/>
        <v>#N/A</v>
      </c>
      <c r="QA20" s="9" t="e">
        <f t="shared" si="421"/>
        <v>#N/A</v>
      </c>
      <c r="QB20" s="9" t="e">
        <f t="shared" si="422"/>
        <v>#N/A</v>
      </c>
      <c r="QC20" s="9" t="e">
        <f t="shared" si="423"/>
        <v>#N/A</v>
      </c>
      <c r="QD20" s="9" t="e">
        <f t="shared" si="424"/>
        <v>#N/A</v>
      </c>
      <c r="QE20" s="9" t="e">
        <f t="shared" si="425"/>
        <v>#N/A</v>
      </c>
      <c r="QF20" s="9" t="e">
        <f t="shared" si="426"/>
        <v>#N/A</v>
      </c>
      <c r="QG20" s="31" t="e">
        <f t="shared" si="427"/>
        <v>#N/A</v>
      </c>
      <c r="QH20" s="29" t="e">
        <f t="shared" si="428"/>
        <v>#N/A</v>
      </c>
      <c r="QI20" s="31" t="e">
        <f t="shared" si="429"/>
        <v>#N/A</v>
      </c>
      <c r="QJ20" s="29" t="e">
        <f t="shared" si="430"/>
        <v>#N/A</v>
      </c>
      <c r="QK20" s="31" t="e">
        <f t="shared" si="431"/>
        <v>#N/A</v>
      </c>
      <c r="QL20" s="29" t="e">
        <f t="shared" si="523"/>
        <v>#N/A</v>
      </c>
      <c r="QM20" s="31" t="e">
        <f t="shared" si="432"/>
        <v>#N/A</v>
      </c>
      <c r="QN20" s="29" t="e">
        <f t="shared" si="433"/>
        <v>#N/A</v>
      </c>
      <c r="QO20" s="31" t="e">
        <f t="shared" si="434"/>
        <v>#N/A</v>
      </c>
      <c r="QP20" s="29" t="e">
        <f t="shared" si="435"/>
        <v>#N/A</v>
      </c>
      <c r="QQ20" s="31" t="e">
        <f t="shared" si="436"/>
        <v>#N/A</v>
      </c>
      <c r="QR20" s="29" t="e">
        <f t="shared" si="437"/>
        <v>#N/A</v>
      </c>
      <c r="QS20" s="31" t="e">
        <f t="shared" si="438"/>
        <v>#N/A</v>
      </c>
      <c r="QT20" s="29" t="e">
        <f t="shared" si="439"/>
        <v>#N/A</v>
      </c>
      <c r="QU20" s="31" t="e">
        <f t="shared" si="440"/>
        <v>#N/A</v>
      </c>
      <c r="QV20" s="29" t="e">
        <f t="shared" si="441"/>
        <v>#N/A</v>
      </c>
      <c r="QW20" s="31" t="e">
        <f t="shared" si="442"/>
        <v>#N/A</v>
      </c>
      <c r="QX20" s="29" t="e">
        <f t="shared" si="443"/>
        <v>#N/A</v>
      </c>
      <c r="QY20" s="31" t="e">
        <f t="shared" si="444"/>
        <v>#N/A</v>
      </c>
      <c r="QZ20" s="29" t="e">
        <f t="shared" si="445"/>
        <v>#N/A</v>
      </c>
      <c r="RA20" s="31" t="e">
        <f t="shared" si="446"/>
        <v>#N/A</v>
      </c>
      <c r="RB20" s="29" t="e">
        <f t="shared" si="447"/>
        <v>#N/A</v>
      </c>
      <c r="RC20" s="31" t="e">
        <f t="shared" si="448"/>
        <v>#N/A</v>
      </c>
      <c r="RD20" s="29" t="e">
        <f t="shared" si="449"/>
        <v>#N/A</v>
      </c>
      <c r="RE20" s="31" t="e">
        <f t="shared" si="450"/>
        <v>#N/A</v>
      </c>
      <c r="RF20" s="29" t="e">
        <f t="shared" si="451"/>
        <v>#N/A</v>
      </c>
      <c r="RG20" s="31" t="e">
        <f t="shared" si="452"/>
        <v>#N/A</v>
      </c>
      <c r="RH20" s="29" t="e">
        <f t="shared" si="453"/>
        <v>#N/A</v>
      </c>
      <c r="RI20" s="31" t="e">
        <f t="shared" si="454"/>
        <v>#N/A</v>
      </c>
      <c r="RJ20" s="29" t="e">
        <f t="shared" si="455"/>
        <v>#N/A</v>
      </c>
      <c r="RK20" s="31" t="e">
        <f t="shared" si="456"/>
        <v>#N/A</v>
      </c>
      <c r="RL20" s="32" t="e">
        <f t="shared" si="457"/>
        <v>#N/A</v>
      </c>
      <c r="RM20" s="31" t="e">
        <f t="shared" si="458"/>
        <v>#N/A</v>
      </c>
      <c r="RN20" s="33" t="e">
        <f t="shared" si="459"/>
        <v>#N/A</v>
      </c>
      <c r="RO20" s="31" t="e">
        <f t="shared" si="460"/>
        <v>#N/A</v>
      </c>
      <c r="RP20" s="34" t="e">
        <f t="shared" si="461"/>
        <v>#N/A</v>
      </c>
      <c r="RQ20" s="34" t="e">
        <f t="shared" si="462"/>
        <v>#N/A</v>
      </c>
      <c r="RR20" s="34" t="e">
        <f t="shared" si="463"/>
        <v>#N/A</v>
      </c>
      <c r="RS20" s="34" t="e">
        <f t="shared" si="464"/>
        <v>#N/A</v>
      </c>
      <c r="RT20" s="9">
        <f t="shared" si="465"/>
        <v>0</v>
      </c>
      <c r="RU20" s="9" t="e">
        <f t="shared" si="466"/>
        <v>#N/A</v>
      </c>
      <c r="RV20" s="9" t="e">
        <f t="shared" si="467"/>
        <v>#N/A</v>
      </c>
      <c r="RW20" s="9" t="e">
        <f t="shared" si="468"/>
        <v>#N/A</v>
      </c>
      <c r="RX20" s="9" t="e">
        <f t="shared" si="469"/>
        <v>#N/A</v>
      </c>
      <c r="RY20" s="9" t="e">
        <f t="shared" si="470"/>
        <v>#N/A</v>
      </c>
      <c r="RZ20" s="9" t="e">
        <f t="shared" si="471"/>
        <v>#N/A</v>
      </c>
      <c r="SA20" s="9" t="e">
        <f t="shared" si="472"/>
        <v>#N/A</v>
      </c>
      <c r="SB20" s="31" t="e">
        <f t="shared" si="473"/>
        <v>#N/A</v>
      </c>
      <c r="SC20" s="29" t="e">
        <f t="shared" si="474"/>
        <v>#N/A</v>
      </c>
      <c r="SD20" s="31" t="e">
        <f t="shared" si="475"/>
        <v>#N/A</v>
      </c>
      <c r="SE20" s="29" t="e">
        <f t="shared" si="476"/>
        <v>#N/A</v>
      </c>
      <c r="SF20" s="31" t="e">
        <f t="shared" si="477"/>
        <v>#N/A</v>
      </c>
      <c r="SG20" s="29" t="e">
        <f t="shared" si="524"/>
        <v>#N/A</v>
      </c>
      <c r="SH20" s="31" t="e">
        <f t="shared" si="478"/>
        <v>#N/A</v>
      </c>
      <c r="SI20" s="29" t="e">
        <f t="shared" si="479"/>
        <v>#N/A</v>
      </c>
      <c r="SJ20" s="31" t="e">
        <f t="shared" si="480"/>
        <v>#N/A</v>
      </c>
      <c r="SK20" s="29" t="e">
        <f t="shared" si="481"/>
        <v>#N/A</v>
      </c>
      <c r="SL20" s="31" t="e">
        <f t="shared" si="482"/>
        <v>#N/A</v>
      </c>
      <c r="SM20" s="29" t="e">
        <f t="shared" si="483"/>
        <v>#N/A</v>
      </c>
      <c r="SN20" s="31" t="e">
        <f t="shared" si="484"/>
        <v>#N/A</v>
      </c>
      <c r="SO20" s="29" t="e">
        <f t="shared" si="485"/>
        <v>#N/A</v>
      </c>
      <c r="SP20" s="31" t="e">
        <f t="shared" si="486"/>
        <v>#N/A</v>
      </c>
      <c r="SQ20" s="29" t="e">
        <f t="shared" si="487"/>
        <v>#N/A</v>
      </c>
      <c r="SR20" s="31" t="e">
        <f t="shared" si="488"/>
        <v>#N/A</v>
      </c>
      <c r="SS20" s="29" t="e">
        <f t="shared" si="489"/>
        <v>#N/A</v>
      </c>
      <c r="ST20" s="31" t="e">
        <f t="shared" si="490"/>
        <v>#N/A</v>
      </c>
      <c r="SU20" s="29" t="e">
        <f t="shared" si="491"/>
        <v>#N/A</v>
      </c>
      <c r="SV20" s="31" t="e">
        <f t="shared" si="492"/>
        <v>#N/A</v>
      </c>
      <c r="SW20" s="29" t="e">
        <f t="shared" si="493"/>
        <v>#N/A</v>
      </c>
      <c r="SX20" s="31" t="e">
        <f t="shared" si="494"/>
        <v>#N/A</v>
      </c>
      <c r="SY20" s="29" t="e">
        <f t="shared" si="495"/>
        <v>#N/A</v>
      </c>
      <c r="SZ20" s="31" t="e">
        <f t="shared" si="496"/>
        <v>#N/A</v>
      </c>
      <c r="TA20" s="29" t="e">
        <f t="shared" si="497"/>
        <v>#N/A</v>
      </c>
      <c r="TB20" s="31" t="e">
        <f t="shared" si="498"/>
        <v>#N/A</v>
      </c>
      <c r="TC20" s="29" t="e">
        <f t="shared" si="499"/>
        <v>#N/A</v>
      </c>
      <c r="TD20" s="31" t="e">
        <f t="shared" si="500"/>
        <v>#N/A</v>
      </c>
      <c r="TE20" s="29" t="e">
        <f t="shared" si="501"/>
        <v>#N/A</v>
      </c>
      <c r="TF20" s="31" t="e">
        <f t="shared" si="502"/>
        <v>#N/A</v>
      </c>
      <c r="TG20" s="32" t="e">
        <f t="shared" si="503"/>
        <v>#N/A</v>
      </c>
      <c r="TH20" s="31" t="e">
        <f t="shared" si="504"/>
        <v>#N/A</v>
      </c>
      <c r="TI20" s="33" t="e">
        <f t="shared" si="505"/>
        <v>#N/A</v>
      </c>
      <c r="TJ20" s="31" t="e">
        <f t="shared" si="506"/>
        <v>#N/A</v>
      </c>
      <c r="TK20" s="34" t="e">
        <f t="shared" si="507"/>
        <v>#N/A</v>
      </c>
      <c r="TL20" s="34" t="e">
        <f t="shared" si="508"/>
        <v>#N/A</v>
      </c>
      <c r="TM20" s="34" t="e">
        <f t="shared" si="509"/>
        <v>#N/A</v>
      </c>
      <c r="TN20" s="34" t="e">
        <f t="shared" si="510"/>
        <v>#N/A</v>
      </c>
      <c r="TO20" s="49" t="str">
        <f t="shared" si="511"/>
        <v/>
      </c>
      <c r="TP20" s="49" t="str">
        <f t="shared" si="512"/>
        <v/>
      </c>
      <c r="TQ20" s="49" t="str">
        <f t="shared" si="513"/>
        <v/>
      </c>
      <c r="TR20" s="63" t="str">
        <f>IF(AND(D20&lt;&gt;"",E20&lt;&gt;""),TQ20*VLOOKUP(C20,Tableau1[#All],10,FALSE)+TP20*VLOOKUP(C20,Tableau1[#All],11,FALSE)+TO20*VLOOKUP(C20,Tableau1[#All],12,FALSE),"")</f>
        <v/>
      </c>
      <c r="TS20" s="64" t="str">
        <f>IF(AND(D20&lt;&gt;"",E20&lt;&gt;""),($TQ20/15)*VLOOKUP($C20,Tableau1[#All],11,FALSE)+$TP20*VLOOKUP($C20,Tableau1[#All],11,FALSE)+$TO20*VLOOKUP($C20,Tableau1[#All],12,FALSE),"")</f>
        <v/>
      </c>
      <c r="TT20" s="119" t="str">
        <f>IF(AND(D20&lt;&gt;"",E20&lt;&gt;""),(($TQ20/15)/10)*VLOOKUP($C20,Tableau1[#All],12,FALSE)+($TP20/10)*VLOOKUP($C20,Tableau1[#All],12,FALSE)+$TO20*VLOOKUP($C20,Tableau1[#All],12,FALSE),"")</f>
        <v/>
      </c>
      <c r="TU20" s="121">
        <f t="shared" si="0"/>
        <v>0</v>
      </c>
    </row>
    <row r="21" spans="2:541" ht="15.75" customHeight="1">
      <c r="B21" s="58">
        <v>6</v>
      </c>
      <c r="C21" s="188"/>
      <c r="D21" s="110" t="str">
        <f>IF(C21&lt;&gt;"",VLOOKUP(C21,Tableau1[#All],2,FALSE),"")</f>
        <v/>
      </c>
      <c r="E21" s="46"/>
      <c r="F21" s="46"/>
      <c r="G21" s="51">
        <f t="shared" si="1"/>
        <v>0</v>
      </c>
      <c r="H21" s="30" t="e">
        <f>VLOOKUP($C21,Tableau1[#All],3,FALSE)</f>
        <v>#N/A</v>
      </c>
      <c r="I21" s="30" t="e">
        <f>VLOOKUP($C21,Tableau1[#All],4,FALSE)</f>
        <v>#N/A</v>
      </c>
      <c r="J21" s="30" t="e">
        <f>VLOOKUP($C21,Tableau1[#All],5,FALSE)</f>
        <v>#N/A</v>
      </c>
      <c r="K21" s="30" t="e">
        <f>VLOOKUP($C21,Tableau1[#All],6,FALSE)</f>
        <v>#N/A</v>
      </c>
      <c r="L21" s="30" t="e">
        <f>VLOOKUP($C21,Tableau1[#All],7,FALSE)</f>
        <v>#N/A</v>
      </c>
      <c r="M21" s="30" t="e">
        <f>VLOOKUP($C21,Tableau1[#All],8,FALSE)</f>
        <v>#N/A</v>
      </c>
      <c r="N21" s="30" t="e">
        <f>VLOOKUP($C21,Tableau1[#All],9,FALSE)</f>
        <v>#N/A</v>
      </c>
      <c r="O21" s="30" t="e">
        <f t="shared" si="2"/>
        <v>#N/A</v>
      </c>
      <c r="P21" s="30" t="e">
        <f t="shared" si="3"/>
        <v>#N/A</v>
      </c>
      <c r="Q21" s="30" t="e">
        <f t="shared" si="4"/>
        <v>#N/A</v>
      </c>
      <c r="R21" s="9">
        <f t="shared" si="5"/>
        <v>0</v>
      </c>
      <c r="S21" s="9" t="e">
        <f t="shared" si="6"/>
        <v>#N/A</v>
      </c>
      <c r="T21" s="9" t="e">
        <f t="shared" si="7"/>
        <v>#N/A</v>
      </c>
      <c r="U21" s="9" t="e">
        <f t="shared" si="8"/>
        <v>#N/A</v>
      </c>
      <c r="V21" s="9" t="e">
        <f t="shared" si="9"/>
        <v>#N/A</v>
      </c>
      <c r="W21" s="9" t="e">
        <f t="shared" si="10"/>
        <v>#N/A</v>
      </c>
      <c r="X21" s="9" t="e">
        <f t="shared" si="11"/>
        <v>#N/A</v>
      </c>
      <c r="Y21" s="9" t="e">
        <f t="shared" si="12"/>
        <v>#N/A</v>
      </c>
      <c r="Z21" s="31" t="e">
        <f t="shared" si="13"/>
        <v>#N/A</v>
      </c>
      <c r="AA21" s="29" t="e">
        <f t="shared" si="14"/>
        <v>#N/A</v>
      </c>
      <c r="AB21" s="31" t="e">
        <f t="shared" si="15"/>
        <v>#N/A</v>
      </c>
      <c r="AC21" s="29" t="e">
        <f t="shared" si="16"/>
        <v>#N/A</v>
      </c>
      <c r="AD21" s="31" t="e">
        <f t="shared" si="17"/>
        <v>#N/A</v>
      </c>
      <c r="AE21" s="29" t="e">
        <f t="shared" si="514"/>
        <v>#N/A</v>
      </c>
      <c r="AF21" s="31" t="e">
        <f t="shared" si="18"/>
        <v>#N/A</v>
      </c>
      <c r="AG21" s="29" t="e">
        <f t="shared" si="19"/>
        <v>#N/A</v>
      </c>
      <c r="AH21" s="31" t="e">
        <f t="shared" si="20"/>
        <v>#N/A</v>
      </c>
      <c r="AI21" s="29" t="e">
        <f t="shared" si="21"/>
        <v>#N/A</v>
      </c>
      <c r="AJ21" s="31" t="e">
        <f t="shared" si="22"/>
        <v>#N/A</v>
      </c>
      <c r="AK21" s="29" t="e">
        <f t="shared" si="23"/>
        <v>#N/A</v>
      </c>
      <c r="AL21" s="31" t="e">
        <f t="shared" si="24"/>
        <v>#N/A</v>
      </c>
      <c r="AM21" s="29" t="e">
        <f t="shared" si="25"/>
        <v>#N/A</v>
      </c>
      <c r="AN21" s="31" t="e">
        <f t="shared" si="26"/>
        <v>#N/A</v>
      </c>
      <c r="AO21" s="29" t="e">
        <f t="shared" si="27"/>
        <v>#N/A</v>
      </c>
      <c r="AP21" s="31" t="e">
        <f t="shared" si="28"/>
        <v>#N/A</v>
      </c>
      <c r="AQ21" s="29" t="e">
        <f t="shared" si="29"/>
        <v>#N/A</v>
      </c>
      <c r="AR21" s="31" t="e">
        <f t="shared" si="30"/>
        <v>#N/A</v>
      </c>
      <c r="AS21" s="29" t="e">
        <f t="shared" si="31"/>
        <v>#N/A</v>
      </c>
      <c r="AT21" s="31" t="e">
        <f t="shared" si="32"/>
        <v>#N/A</v>
      </c>
      <c r="AU21" s="29" t="e">
        <f t="shared" si="33"/>
        <v>#N/A</v>
      </c>
      <c r="AV21" s="31" t="e">
        <f t="shared" si="34"/>
        <v>#N/A</v>
      </c>
      <c r="AW21" s="29" t="e">
        <f t="shared" si="35"/>
        <v>#N/A</v>
      </c>
      <c r="AX21" s="31" t="e">
        <f t="shared" si="36"/>
        <v>#N/A</v>
      </c>
      <c r="AY21" s="29" t="e">
        <f t="shared" si="37"/>
        <v>#N/A</v>
      </c>
      <c r="AZ21" s="31" t="e">
        <f t="shared" si="38"/>
        <v>#N/A</v>
      </c>
      <c r="BA21" s="29" t="e">
        <f t="shared" si="39"/>
        <v>#N/A</v>
      </c>
      <c r="BB21" s="31" t="e">
        <f t="shared" si="40"/>
        <v>#N/A</v>
      </c>
      <c r="BC21" s="29" t="e">
        <f t="shared" si="41"/>
        <v>#N/A</v>
      </c>
      <c r="BD21" s="31" t="e">
        <f t="shared" si="42"/>
        <v>#N/A</v>
      </c>
      <c r="BE21" s="32" t="e">
        <f t="shared" si="43"/>
        <v>#N/A</v>
      </c>
      <c r="BF21" s="31" t="e">
        <f t="shared" si="44"/>
        <v>#N/A</v>
      </c>
      <c r="BG21" s="33" t="e">
        <f t="shared" si="45"/>
        <v>#N/A</v>
      </c>
      <c r="BH21" s="31" t="e">
        <f t="shared" si="46"/>
        <v>#N/A</v>
      </c>
      <c r="BI21" s="34" t="e">
        <f t="shared" si="47"/>
        <v>#N/A</v>
      </c>
      <c r="BJ21" s="34" t="e">
        <f t="shared" si="48"/>
        <v>#N/A</v>
      </c>
      <c r="BK21" s="34" t="e">
        <f t="shared" si="49"/>
        <v>#N/A</v>
      </c>
      <c r="BL21" s="34" t="e">
        <f t="shared" si="50"/>
        <v>#N/A</v>
      </c>
      <c r="BM21" s="9">
        <f t="shared" si="51"/>
        <v>0</v>
      </c>
      <c r="BN21" s="9" t="e">
        <f t="shared" si="52"/>
        <v>#N/A</v>
      </c>
      <c r="BO21" s="9" t="e">
        <f t="shared" si="53"/>
        <v>#N/A</v>
      </c>
      <c r="BP21" s="9" t="e">
        <f t="shared" si="54"/>
        <v>#N/A</v>
      </c>
      <c r="BQ21" s="9" t="e">
        <f t="shared" si="55"/>
        <v>#N/A</v>
      </c>
      <c r="BR21" s="9" t="e">
        <f t="shared" si="56"/>
        <v>#N/A</v>
      </c>
      <c r="BS21" s="9" t="e">
        <f t="shared" si="57"/>
        <v>#N/A</v>
      </c>
      <c r="BT21" s="9" t="e">
        <f t="shared" si="58"/>
        <v>#N/A</v>
      </c>
      <c r="BU21" s="31" t="e">
        <f t="shared" si="59"/>
        <v>#N/A</v>
      </c>
      <c r="BV21" s="29" t="e">
        <f t="shared" si="60"/>
        <v>#N/A</v>
      </c>
      <c r="BW21" s="31" t="e">
        <f t="shared" si="61"/>
        <v>#N/A</v>
      </c>
      <c r="BX21" s="29" t="e">
        <f t="shared" si="62"/>
        <v>#N/A</v>
      </c>
      <c r="BY21" s="31" t="e">
        <f t="shared" si="63"/>
        <v>#N/A</v>
      </c>
      <c r="BZ21" s="29" t="e">
        <f t="shared" si="515"/>
        <v>#N/A</v>
      </c>
      <c r="CA21" s="31" t="e">
        <f t="shared" si="64"/>
        <v>#N/A</v>
      </c>
      <c r="CB21" s="29" t="e">
        <f t="shared" si="65"/>
        <v>#N/A</v>
      </c>
      <c r="CC21" s="31" t="e">
        <f t="shared" si="66"/>
        <v>#N/A</v>
      </c>
      <c r="CD21" s="29" t="e">
        <f t="shared" si="67"/>
        <v>#N/A</v>
      </c>
      <c r="CE21" s="31" t="e">
        <f t="shared" si="68"/>
        <v>#N/A</v>
      </c>
      <c r="CF21" s="29" t="e">
        <f t="shared" si="69"/>
        <v>#N/A</v>
      </c>
      <c r="CG21" s="31" t="e">
        <f t="shared" si="70"/>
        <v>#N/A</v>
      </c>
      <c r="CH21" s="29" t="e">
        <f t="shared" si="71"/>
        <v>#N/A</v>
      </c>
      <c r="CI21" s="31" t="e">
        <f t="shared" si="72"/>
        <v>#N/A</v>
      </c>
      <c r="CJ21" s="29" t="e">
        <f t="shared" si="73"/>
        <v>#N/A</v>
      </c>
      <c r="CK21" s="31" t="e">
        <f t="shared" si="74"/>
        <v>#N/A</v>
      </c>
      <c r="CL21" s="29" t="e">
        <f t="shared" si="75"/>
        <v>#N/A</v>
      </c>
      <c r="CM21" s="31" t="e">
        <f t="shared" si="76"/>
        <v>#N/A</v>
      </c>
      <c r="CN21" s="29" t="e">
        <f t="shared" si="77"/>
        <v>#N/A</v>
      </c>
      <c r="CO21" s="31" t="e">
        <f t="shared" si="78"/>
        <v>#N/A</v>
      </c>
      <c r="CP21" s="29" t="e">
        <f t="shared" si="79"/>
        <v>#N/A</v>
      </c>
      <c r="CQ21" s="31" t="e">
        <f t="shared" si="80"/>
        <v>#N/A</v>
      </c>
      <c r="CR21" s="29" t="e">
        <f t="shared" si="81"/>
        <v>#N/A</v>
      </c>
      <c r="CS21" s="31" t="e">
        <f t="shared" si="82"/>
        <v>#N/A</v>
      </c>
      <c r="CT21" s="29" t="e">
        <f t="shared" si="83"/>
        <v>#N/A</v>
      </c>
      <c r="CU21" s="31" t="e">
        <f t="shared" si="84"/>
        <v>#N/A</v>
      </c>
      <c r="CV21" s="29" t="e">
        <f t="shared" si="85"/>
        <v>#N/A</v>
      </c>
      <c r="CW21" s="31" t="e">
        <f t="shared" si="86"/>
        <v>#N/A</v>
      </c>
      <c r="CX21" s="29" t="e">
        <f t="shared" si="87"/>
        <v>#N/A</v>
      </c>
      <c r="CY21" s="31" t="e">
        <f t="shared" si="88"/>
        <v>#N/A</v>
      </c>
      <c r="CZ21" s="32" t="e">
        <f t="shared" si="89"/>
        <v>#N/A</v>
      </c>
      <c r="DA21" s="31" t="e">
        <f t="shared" si="90"/>
        <v>#N/A</v>
      </c>
      <c r="DB21" s="33" t="e">
        <f t="shared" si="91"/>
        <v>#N/A</v>
      </c>
      <c r="DC21" s="31" t="e">
        <f t="shared" si="92"/>
        <v>#N/A</v>
      </c>
      <c r="DD21" s="34" t="e">
        <f t="shared" si="93"/>
        <v>#N/A</v>
      </c>
      <c r="DE21" s="34" t="e">
        <f t="shared" si="94"/>
        <v>#N/A</v>
      </c>
      <c r="DF21" s="34" t="e">
        <f t="shared" si="95"/>
        <v>#N/A</v>
      </c>
      <c r="DG21" s="34" t="e">
        <f t="shared" si="96"/>
        <v>#N/A</v>
      </c>
      <c r="DH21" s="9">
        <f t="shared" si="97"/>
        <v>0</v>
      </c>
      <c r="DI21" s="9" t="e">
        <f t="shared" si="98"/>
        <v>#N/A</v>
      </c>
      <c r="DJ21" s="9" t="e">
        <f t="shared" si="99"/>
        <v>#N/A</v>
      </c>
      <c r="DK21" s="9" t="e">
        <f t="shared" si="100"/>
        <v>#N/A</v>
      </c>
      <c r="DL21" s="9" t="e">
        <f t="shared" si="101"/>
        <v>#N/A</v>
      </c>
      <c r="DM21" s="9" t="e">
        <f t="shared" si="102"/>
        <v>#N/A</v>
      </c>
      <c r="DN21" s="9" t="e">
        <f t="shared" si="103"/>
        <v>#N/A</v>
      </c>
      <c r="DO21" s="9" t="e">
        <f t="shared" si="104"/>
        <v>#N/A</v>
      </c>
      <c r="DP21" s="31" t="e">
        <f t="shared" si="105"/>
        <v>#N/A</v>
      </c>
      <c r="DQ21" s="29" t="e">
        <f t="shared" si="106"/>
        <v>#N/A</v>
      </c>
      <c r="DR21" s="31" t="e">
        <f t="shared" si="107"/>
        <v>#N/A</v>
      </c>
      <c r="DS21" s="29" t="e">
        <f t="shared" si="108"/>
        <v>#N/A</v>
      </c>
      <c r="DT21" s="31" t="e">
        <f t="shared" si="109"/>
        <v>#N/A</v>
      </c>
      <c r="DU21" s="29" t="e">
        <f t="shared" si="516"/>
        <v>#N/A</v>
      </c>
      <c r="DV21" s="31" t="e">
        <f t="shared" si="110"/>
        <v>#N/A</v>
      </c>
      <c r="DW21" s="29" t="e">
        <f t="shared" si="111"/>
        <v>#N/A</v>
      </c>
      <c r="DX21" s="31" t="e">
        <f t="shared" si="112"/>
        <v>#N/A</v>
      </c>
      <c r="DY21" s="29" t="e">
        <f t="shared" si="113"/>
        <v>#N/A</v>
      </c>
      <c r="DZ21" s="31" t="e">
        <f t="shared" si="114"/>
        <v>#N/A</v>
      </c>
      <c r="EA21" s="29" t="e">
        <f t="shared" si="115"/>
        <v>#N/A</v>
      </c>
      <c r="EB21" s="31" t="e">
        <f t="shared" si="116"/>
        <v>#N/A</v>
      </c>
      <c r="EC21" s="29" t="e">
        <f t="shared" si="117"/>
        <v>#N/A</v>
      </c>
      <c r="ED21" s="31" t="e">
        <f t="shared" si="118"/>
        <v>#N/A</v>
      </c>
      <c r="EE21" s="29" t="e">
        <f t="shared" si="119"/>
        <v>#N/A</v>
      </c>
      <c r="EF21" s="31" t="e">
        <f t="shared" si="120"/>
        <v>#N/A</v>
      </c>
      <c r="EG21" s="29" t="e">
        <f t="shared" si="121"/>
        <v>#N/A</v>
      </c>
      <c r="EH21" s="31" t="e">
        <f t="shared" si="122"/>
        <v>#N/A</v>
      </c>
      <c r="EI21" s="29" t="e">
        <f t="shared" si="123"/>
        <v>#N/A</v>
      </c>
      <c r="EJ21" s="31" t="e">
        <f t="shared" si="124"/>
        <v>#N/A</v>
      </c>
      <c r="EK21" s="29" t="e">
        <f t="shared" si="125"/>
        <v>#N/A</v>
      </c>
      <c r="EL21" s="31" t="e">
        <f t="shared" si="126"/>
        <v>#N/A</v>
      </c>
      <c r="EM21" s="29" t="e">
        <f t="shared" si="127"/>
        <v>#N/A</v>
      </c>
      <c r="EN21" s="31" t="e">
        <f t="shared" si="128"/>
        <v>#N/A</v>
      </c>
      <c r="EO21" s="29" t="e">
        <f t="shared" si="129"/>
        <v>#N/A</v>
      </c>
      <c r="EP21" s="31" t="e">
        <f t="shared" si="130"/>
        <v>#N/A</v>
      </c>
      <c r="EQ21" s="29" t="e">
        <f t="shared" si="131"/>
        <v>#N/A</v>
      </c>
      <c r="ER21" s="31" t="e">
        <f t="shared" si="132"/>
        <v>#N/A</v>
      </c>
      <c r="ES21" s="29" t="e">
        <f t="shared" si="133"/>
        <v>#N/A</v>
      </c>
      <c r="ET21" s="31" t="e">
        <f t="shared" si="134"/>
        <v>#N/A</v>
      </c>
      <c r="EU21" s="32" t="e">
        <f t="shared" si="135"/>
        <v>#N/A</v>
      </c>
      <c r="EV21" s="31" t="e">
        <f t="shared" si="136"/>
        <v>#N/A</v>
      </c>
      <c r="EW21" s="33" t="e">
        <f t="shared" si="137"/>
        <v>#N/A</v>
      </c>
      <c r="EX21" s="31" t="e">
        <f t="shared" si="138"/>
        <v>#N/A</v>
      </c>
      <c r="EY21" s="34" t="e">
        <f t="shared" si="139"/>
        <v>#N/A</v>
      </c>
      <c r="EZ21" s="34" t="e">
        <f t="shared" si="140"/>
        <v>#N/A</v>
      </c>
      <c r="FA21" s="34" t="e">
        <f t="shared" si="141"/>
        <v>#N/A</v>
      </c>
      <c r="FB21" s="34" t="e">
        <f t="shared" si="142"/>
        <v>#N/A</v>
      </c>
      <c r="FC21" s="9">
        <f t="shared" si="143"/>
        <v>0</v>
      </c>
      <c r="FD21" s="9" t="e">
        <f t="shared" si="144"/>
        <v>#N/A</v>
      </c>
      <c r="FE21" s="9" t="e">
        <f t="shared" si="145"/>
        <v>#N/A</v>
      </c>
      <c r="FF21" s="9" t="e">
        <f t="shared" si="146"/>
        <v>#N/A</v>
      </c>
      <c r="FG21" s="9" t="e">
        <f t="shared" si="147"/>
        <v>#N/A</v>
      </c>
      <c r="FH21" s="9" t="e">
        <f t="shared" si="148"/>
        <v>#N/A</v>
      </c>
      <c r="FI21" s="9" t="e">
        <f t="shared" si="149"/>
        <v>#N/A</v>
      </c>
      <c r="FJ21" s="9" t="e">
        <f t="shared" si="150"/>
        <v>#N/A</v>
      </c>
      <c r="FK21" s="31" t="e">
        <f t="shared" si="151"/>
        <v>#N/A</v>
      </c>
      <c r="FL21" s="29" t="e">
        <f t="shared" si="152"/>
        <v>#N/A</v>
      </c>
      <c r="FM21" s="31" t="e">
        <f t="shared" si="153"/>
        <v>#N/A</v>
      </c>
      <c r="FN21" s="29" t="e">
        <f t="shared" si="154"/>
        <v>#N/A</v>
      </c>
      <c r="FO21" s="31" t="e">
        <f t="shared" si="155"/>
        <v>#N/A</v>
      </c>
      <c r="FP21" s="29" t="e">
        <f t="shared" si="517"/>
        <v>#N/A</v>
      </c>
      <c r="FQ21" s="31" t="e">
        <f t="shared" si="156"/>
        <v>#N/A</v>
      </c>
      <c r="FR21" s="29" t="e">
        <f t="shared" si="157"/>
        <v>#N/A</v>
      </c>
      <c r="FS21" s="31" t="e">
        <f t="shared" si="158"/>
        <v>#N/A</v>
      </c>
      <c r="FT21" s="29" t="e">
        <f t="shared" si="159"/>
        <v>#N/A</v>
      </c>
      <c r="FU21" s="31" t="e">
        <f t="shared" si="160"/>
        <v>#N/A</v>
      </c>
      <c r="FV21" s="29" t="e">
        <f t="shared" si="161"/>
        <v>#N/A</v>
      </c>
      <c r="FW21" s="31" t="e">
        <f t="shared" si="162"/>
        <v>#N/A</v>
      </c>
      <c r="FX21" s="29" t="e">
        <f t="shared" si="163"/>
        <v>#N/A</v>
      </c>
      <c r="FY21" s="31" t="e">
        <f t="shared" si="164"/>
        <v>#N/A</v>
      </c>
      <c r="FZ21" s="29" t="e">
        <f t="shared" si="165"/>
        <v>#N/A</v>
      </c>
      <c r="GA21" s="31" t="e">
        <f t="shared" si="166"/>
        <v>#N/A</v>
      </c>
      <c r="GB21" s="29" t="e">
        <f t="shared" si="167"/>
        <v>#N/A</v>
      </c>
      <c r="GC21" s="31" t="e">
        <f t="shared" si="168"/>
        <v>#N/A</v>
      </c>
      <c r="GD21" s="29" t="e">
        <f t="shared" si="169"/>
        <v>#N/A</v>
      </c>
      <c r="GE21" s="31" t="e">
        <f t="shared" si="170"/>
        <v>#N/A</v>
      </c>
      <c r="GF21" s="29" t="e">
        <f t="shared" si="171"/>
        <v>#N/A</v>
      </c>
      <c r="GG21" s="31" t="e">
        <f t="shared" si="172"/>
        <v>#N/A</v>
      </c>
      <c r="GH21" s="29" t="e">
        <f t="shared" si="173"/>
        <v>#N/A</v>
      </c>
      <c r="GI21" s="31" t="e">
        <f t="shared" si="174"/>
        <v>#N/A</v>
      </c>
      <c r="GJ21" s="29" t="e">
        <f t="shared" si="175"/>
        <v>#N/A</v>
      </c>
      <c r="GK21" s="31" t="e">
        <f t="shared" si="176"/>
        <v>#N/A</v>
      </c>
      <c r="GL21" s="29" t="e">
        <f t="shared" si="177"/>
        <v>#N/A</v>
      </c>
      <c r="GM21" s="31" t="e">
        <f t="shared" si="178"/>
        <v>#N/A</v>
      </c>
      <c r="GN21" s="29" t="e">
        <f t="shared" si="179"/>
        <v>#N/A</v>
      </c>
      <c r="GO21" s="31" t="e">
        <f t="shared" si="180"/>
        <v>#N/A</v>
      </c>
      <c r="GP21" s="32" t="e">
        <f t="shared" si="181"/>
        <v>#N/A</v>
      </c>
      <c r="GQ21" s="31" t="e">
        <f t="shared" si="182"/>
        <v>#N/A</v>
      </c>
      <c r="GR21" s="33" t="e">
        <f t="shared" si="183"/>
        <v>#N/A</v>
      </c>
      <c r="GS21" s="31" t="e">
        <f t="shared" si="184"/>
        <v>#N/A</v>
      </c>
      <c r="GT21" s="34" t="e">
        <f t="shared" si="185"/>
        <v>#N/A</v>
      </c>
      <c r="GU21" s="34" t="e">
        <f t="shared" si="186"/>
        <v>#N/A</v>
      </c>
      <c r="GV21" s="34" t="e">
        <f t="shared" si="187"/>
        <v>#N/A</v>
      </c>
      <c r="GW21" s="34" t="e">
        <f t="shared" si="188"/>
        <v>#N/A</v>
      </c>
      <c r="GX21" s="9">
        <f t="shared" si="189"/>
        <v>0</v>
      </c>
      <c r="GY21" s="9" t="e">
        <f t="shared" si="190"/>
        <v>#N/A</v>
      </c>
      <c r="GZ21" s="9" t="e">
        <f t="shared" si="191"/>
        <v>#N/A</v>
      </c>
      <c r="HA21" s="9" t="e">
        <f t="shared" si="192"/>
        <v>#N/A</v>
      </c>
      <c r="HB21" s="9" t="e">
        <f t="shared" si="193"/>
        <v>#N/A</v>
      </c>
      <c r="HC21" s="9" t="e">
        <f t="shared" si="194"/>
        <v>#N/A</v>
      </c>
      <c r="HD21" s="9" t="e">
        <f t="shared" si="195"/>
        <v>#N/A</v>
      </c>
      <c r="HE21" s="9" t="e">
        <f t="shared" si="196"/>
        <v>#N/A</v>
      </c>
      <c r="HF21" s="31" t="e">
        <f t="shared" si="197"/>
        <v>#N/A</v>
      </c>
      <c r="HG21" s="29" t="e">
        <f t="shared" si="198"/>
        <v>#N/A</v>
      </c>
      <c r="HH21" s="31" t="e">
        <f t="shared" si="199"/>
        <v>#N/A</v>
      </c>
      <c r="HI21" s="29" t="e">
        <f t="shared" si="200"/>
        <v>#N/A</v>
      </c>
      <c r="HJ21" s="31" t="e">
        <f t="shared" si="201"/>
        <v>#N/A</v>
      </c>
      <c r="HK21" s="29" t="e">
        <f t="shared" si="518"/>
        <v>#N/A</v>
      </c>
      <c r="HL21" s="31" t="e">
        <f t="shared" si="202"/>
        <v>#N/A</v>
      </c>
      <c r="HM21" s="29" t="e">
        <f t="shared" si="203"/>
        <v>#N/A</v>
      </c>
      <c r="HN21" s="31" t="e">
        <f t="shared" si="204"/>
        <v>#N/A</v>
      </c>
      <c r="HO21" s="29" t="e">
        <f t="shared" si="205"/>
        <v>#N/A</v>
      </c>
      <c r="HP21" s="31" t="e">
        <f t="shared" si="206"/>
        <v>#N/A</v>
      </c>
      <c r="HQ21" s="29" t="e">
        <f t="shared" si="207"/>
        <v>#N/A</v>
      </c>
      <c r="HR21" s="31" t="e">
        <f t="shared" si="208"/>
        <v>#N/A</v>
      </c>
      <c r="HS21" s="29" t="e">
        <f t="shared" si="209"/>
        <v>#N/A</v>
      </c>
      <c r="HT21" s="31" t="e">
        <f t="shared" si="210"/>
        <v>#N/A</v>
      </c>
      <c r="HU21" s="29" t="e">
        <f t="shared" si="211"/>
        <v>#N/A</v>
      </c>
      <c r="HV21" s="31" t="e">
        <f t="shared" si="212"/>
        <v>#N/A</v>
      </c>
      <c r="HW21" s="29" t="e">
        <f t="shared" si="213"/>
        <v>#N/A</v>
      </c>
      <c r="HX21" s="31" t="e">
        <f t="shared" si="214"/>
        <v>#N/A</v>
      </c>
      <c r="HY21" s="29" t="e">
        <f t="shared" si="215"/>
        <v>#N/A</v>
      </c>
      <c r="HZ21" s="31" t="e">
        <f t="shared" si="216"/>
        <v>#N/A</v>
      </c>
      <c r="IA21" s="29" t="e">
        <f t="shared" si="217"/>
        <v>#N/A</v>
      </c>
      <c r="IB21" s="31" t="e">
        <f t="shared" si="218"/>
        <v>#N/A</v>
      </c>
      <c r="IC21" s="29" t="e">
        <f t="shared" si="219"/>
        <v>#N/A</v>
      </c>
      <c r="ID21" s="31" t="e">
        <f t="shared" si="220"/>
        <v>#N/A</v>
      </c>
      <c r="IE21" s="29" t="e">
        <f t="shared" si="221"/>
        <v>#N/A</v>
      </c>
      <c r="IF21" s="31" t="e">
        <f t="shared" si="222"/>
        <v>#N/A</v>
      </c>
      <c r="IG21" s="29" t="e">
        <f t="shared" si="223"/>
        <v>#N/A</v>
      </c>
      <c r="IH21" s="31" t="e">
        <f t="shared" si="224"/>
        <v>#N/A</v>
      </c>
      <c r="II21" s="29" t="e">
        <f t="shared" si="225"/>
        <v>#N/A</v>
      </c>
      <c r="IJ21" s="31" t="e">
        <f t="shared" si="226"/>
        <v>#N/A</v>
      </c>
      <c r="IK21" s="32" t="e">
        <f t="shared" si="227"/>
        <v>#N/A</v>
      </c>
      <c r="IL21" s="31" t="e">
        <f t="shared" si="228"/>
        <v>#N/A</v>
      </c>
      <c r="IM21" s="33" t="e">
        <f t="shared" si="229"/>
        <v>#N/A</v>
      </c>
      <c r="IN21" s="31" t="e">
        <f t="shared" si="230"/>
        <v>#N/A</v>
      </c>
      <c r="IO21" s="34" t="e">
        <f t="shared" si="231"/>
        <v>#N/A</v>
      </c>
      <c r="IP21" s="34" t="e">
        <f t="shared" si="232"/>
        <v>#N/A</v>
      </c>
      <c r="IQ21" s="34" t="e">
        <f t="shared" si="233"/>
        <v>#N/A</v>
      </c>
      <c r="IR21" s="34" t="e">
        <f t="shared" si="234"/>
        <v>#N/A</v>
      </c>
      <c r="IS21" s="9">
        <f t="shared" si="235"/>
        <v>0</v>
      </c>
      <c r="IT21" s="9" t="e">
        <f t="shared" si="236"/>
        <v>#N/A</v>
      </c>
      <c r="IU21" s="9" t="e">
        <f t="shared" si="237"/>
        <v>#N/A</v>
      </c>
      <c r="IV21" s="9" t="e">
        <f t="shared" si="238"/>
        <v>#N/A</v>
      </c>
      <c r="IW21" s="9" t="e">
        <f t="shared" si="239"/>
        <v>#N/A</v>
      </c>
      <c r="IX21" s="9" t="e">
        <f t="shared" si="240"/>
        <v>#N/A</v>
      </c>
      <c r="IY21" s="9" t="e">
        <f t="shared" si="241"/>
        <v>#N/A</v>
      </c>
      <c r="IZ21" s="9" t="e">
        <f t="shared" si="242"/>
        <v>#N/A</v>
      </c>
      <c r="JA21" s="31" t="e">
        <f t="shared" si="243"/>
        <v>#N/A</v>
      </c>
      <c r="JB21" s="29" t="e">
        <f t="shared" si="244"/>
        <v>#N/A</v>
      </c>
      <c r="JC21" s="31" t="e">
        <f t="shared" si="245"/>
        <v>#N/A</v>
      </c>
      <c r="JD21" s="29" t="e">
        <f t="shared" si="246"/>
        <v>#N/A</v>
      </c>
      <c r="JE21" s="31" t="e">
        <f t="shared" si="247"/>
        <v>#N/A</v>
      </c>
      <c r="JF21" s="29" t="e">
        <f t="shared" si="519"/>
        <v>#N/A</v>
      </c>
      <c r="JG21" s="31" t="e">
        <f t="shared" si="248"/>
        <v>#N/A</v>
      </c>
      <c r="JH21" s="29" t="e">
        <f t="shared" si="249"/>
        <v>#N/A</v>
      </c>
      <c r="JI21" s="31" t="e">
        <f t="shared" si="250"/>
        <v>#N/A</v>
      </c>
      <c r="JJ21" s="29" t="e">
        <f t="shared" si="251"/>
        <v>#N/A</v>
      </c>
      <c r="JK21" s="31" t="e">
        <f t="shared" si="252"/>
        <v>#N/A</v>
      </c>
      <c r="JL21" s="29" t="e">
        <f t="shared" si="253"/>
        <v>#N/A</v>
      </c>
      <c r="JM21" s="31" t="e">
        <f t="shared" si="254"/>
        <v>#N/A</v>
      </c>
      <c r="JN21" s="29" t="e">
        <f t="shared" si="255"/>
        <v>#N/A</v>
      </c>
      <c r="JO21" s="31" t="e">
        <f t="shared" si="256"/>
        <v>#N/A</v>
      </c>
      <c r="JP21" s="29" t="e">
        <f t="shared" si="257"/>
        <v>#N/A</v>
      </c>
      <c r="JQ21" s="31" t="e">
        <f t="shared" si="258"/>
        <v>#N/A</v>
      </c>
      <c r="JR21" s="29" t="e">
        <f t="shared" si="259"/>
        <v>#N/A</v>
      </c>
      <c r="JS21" s="31" t="e">
        <f t="shared" si="260"/>
        <v>#N/A</v>
      </c>
      <c r="JT21" s="29" t="e">
        <f t="shared" si="261"/>
        <v>#N/A</v>
      </c>
      <c r="JU21" s="31" t="e">
        <f t="shared" si="262"/>
        <v>#N/A</v>
      </c>
      <c r="JV21" s="29" t="e">
        <f t="shared" si="263"/>
        <v>#N/A</v>
      </c>
      <c r="JW21" s="31" t="e">
        <f t="shared" si="264"/>
        <v>#N/A</v>
      </c>
      <c r="JX21" s="29" t="e">
        <f t="shared" si="265"/>
        <v>#N/A</v>
      </c>
      <c r="JY21" s="31" t="e">
        <f t="shared" si="266"/>
        <v>#N/A</v>
      </c>
      <c r="JZ21" s="29" t="e">
        <f t="shared" si="267"/>
        <v>#N/A</v>
      </c>
      <c r="KA21" s="31" t="e">
        <f t="shared" si="268"/>
        <v>#N/A</v>
      </c>
      <c r="KB21" s="29" t="e">
        <f t="shared" si="269"/>
        <v>#N/A</v>
      </c>
      <c r="KC21" s="31" t="e">
        <f t="shared" si="270"/>
        <v>#N/A</v>
      </c>
      <c r="KD21" s="29" t="e">
        <f t="shared" si="271"/>
        <v>#N/A</v>
      </c>
      <c r="KE21" s="31" t="e">
        <f t="shared" si="272"/>
        <v>#N/A</v>
      </c>
      <c r="KF21" s="32" t="e">
        <f t="shared" si="273"/>
        <v>#N/A</v>
      </c>
      <c r="KG21" s="31" t="e">
        <f t="shared" si="274"/>
        <v>#N/A</v>
      </c>
      <c r="KH21" s="33" t="e">
        <f t="shared" si="275"/>
        <v>#N/A</v>
      </c>
      <c r="KI21" s="31" t="e">
        <f t="shared" si="276"/>
        <v>#N/A</v>
      </c>
      <c r="KJ21" s="34" t="e">
        <f t="shared" si="277"/>
        <v>#N/A</v>
      </c>
      <c r="KK21" s="34" t="e">
        <f t="shared" si="278"/>
        <v>#N/A</v>
      </c>
      <c r="KL21" s="34" t="e">
        <f t="shared" si="279"/>
        <v>#N/A</v>
      </c>
      <c r="KM21" s="34" t="e">
        <f t="shared" si="280"/>
        <v>#N/A</v>
      </c>
      <c r="KN21" s="9">
        <f t="shared" si="281"/>
        <v>0</v>
      </c>
      <c r="KO21" s="9" t="e">
        <f t="shared" si="282"/>
        <v>#N/A</v>
      </c>
      <c r="KP21" s="9" t="e">
        <f t="shared" si="283"/>
        <v>#N/A</v>
      </c>
      <c r="KQ21" s="9" t="e">
        <f t="shared" si="284"/>
        <v>#N/A</v>
      </c>
      <c r="KR21" s="9" t="e">
        <f t="shared" si="285"/>
        <v>#N/A</v>
      </c>
      <c r="KS21" s="9" t="e">
        <f t="shared" si="286"/>
        <v>#N/A</v>
      </c>
      <c r="KT21" s="9" t="e">
        <f t="shared" si="287"/>
        <v>#N/A</v>
      </c>
      <c r="KU21" s="9" t="e">
        <f t="shared" si="288"/>
        <v>#N/A</v>
      </c>
      <c r="KV21" s="31" t="e">
        <f t="shared" si="289"/>
        <v>#N/A</v>
      </c>
      <c r="KW21" s="29" t="e">
        <f t="shared" si="290"/>
        <v>#N/A</v>
      </c>
      <c r="KX21" s="31" t="e">
        <f t="shared" si="291"/>
        <v>#N/A</v>
      </c>
      <c r="KY21" s="29" t="e">
        <f t="shared" si="292"/>
        <v>#N/A</v>
      </c>
      <c r="KZ21" s="31" t="e">
        <f t="shared" si="293"/>
        <v>#N/A</v>
      </c>
      <c r="LA21" s="29" t="e">
        <f t="shared" si="520"/>
        <v>#N/A</v>
      </c>
      <c r="LB21" s="31" t="e">
        <f t="shared" si="294"/>
        <v>#N/A</v>
      </c>
      <c r="LC21" s="29" t="e">
        <f t="shared" si="295"/>
        <v>#N/A</v>
      </c>
      <c r="LD21" s="31" t="e">
        <f t="shared" si="296"/>
        <v>#N/A</v>
      </c>
      <c r="LE21" s="29" t="e">
        <f t="shared" si="297"/>
        <v>#N/A</v>
      </c>
      <c r="LF21" s="31" t="e">
        <f t="shared" si="298"/>
        <v>#N/A</v>
      </c>
      <c r="LG21" s="29" t="e">
        <f t="shared" si="299"/>
        <v>#N/A</v>
      </c>
      <c r="LH21" s="31" t="e">
        <f t="shared" si="300"/>
        <v>#N/A</v>
      </c>
      <c r="LI21" s="29" t="e">
        <f t="shared" si="301"/>
        <v>#N/A</v>
      </c>
      <c r="LJ21" s="31" t="e">
        <f t="shared" si="302"/>
        <v>#N/A</v>
      </c>
      <c r="LK21" s="29" t="e">
        <f t="shared" si="303"/>
        <v>#N/A</v>
      </c>
      <c r="LL21" s="31" t="e">
        <f t="shared" si="304"/>
        <v>#N/A</v>
      </c>
      <c r="LM21" s="29" t="e">
        <f t="shared" si="305"/>
        <v>#N/A</v>
      </c>
      <c r="LN21" s="31" t="e">
        <f t="shared" si="306"/>
        <v>#N/A</v>
      </c>
      <c r="LO21" s="29" t="e">
        <f t="shared" si="307"/>
        <v>#N/A</v>
      </c>
      <c r="LP21" s="31" t="e">
        <f t="shared" si="308"/>
        <v>#N/A</v>
      </c>
      <c r="LQ21" s="29" t="e">
        <f t="shared" si="309"/>
        <v>#N/A</v>
      </c>
      <c r="LR21" s="31" t="e">
        <f t="shared" si="310"/>
        <v>#N/A</v>
      </c>
      <c r="LS21" s="29" t="e">
        <f t="shared" si="311"/>
        <v>#N/A</v>
      </c>
      <c r="LT21" s="31" t="e">
        <f t="shared" si="312"/>
        <v>#N/A</v>
      </c>
      <c r="LU21" s="29" t="e">
        <f t="shared" si="313"/>
        <v>#N/A</v>
      </c>
      <c r="LV21" s="31" t="e">
        <f t="shared" si="314"/>
        <v>#N/A</v>
      </c>
      <c r="LW21" s="29" t="e">
        <f t="shared" si="315"/>
        <v>#N/A</v>
      </c>
      <c r="LX21" s="31" t="e">
        <f t="shared" si="316"/>
        <v>#N/A</v>
      </c>
      <c r="LY21" s="29" t="e">
        <f t="shared" si="317"/>
        <v>#N/A</v>
      </c>
      <c r="LZ21" s="31" t="e">
        <f t="shared" si="318"/>
        <v>#N/A</v>
      </c>
      <c r="MA21" s="32" t="e">
        <f t="shared" si="319"/>
        <v>#N/A</v>
      </c>
      <c r="MB21" s="31" t="e">
        <f t="shared" si="320"/>
        <v>#N/A</v>
      </c>
      <c r="MC21" s="33" t="e">
        <f t="shared" si="321"/>
        <v>#N/A</v>
      </c>
      <c r="MD21" s="31" t="e">
        <f t="shared" si="322"/>
        <v>#N/A</v>
      </c>
      <c r="ME21" s="34" t="e">
        <f t="shared" si="323"/>
        <v>#N/A</v>
      </c>
      <c r="MF21" s="34" t="e">
        <f t="shared" si="324"/>
        <v>#N/A</v>
      </c>
      <c r="MG21" s="34" t="e">
        <f t="shared" si="325"/>
        <v>#N/A</v>
      </c>
      <c r="MH21" s="34" t="e">
        <f t="shared" si="326"/>
        <v>#N/A</v>
      </c>
      <c r="MI21" s="9">
        <f t="shared" si="327"/>
        <v>0</v>
      </c>
      <c r="MJ21" s="9" t="e">
        <f t="shared" si="328"/>
        <v>#N/A</v>
      </c>
      <c r="MK21" s="9" t="e">
        <f t="shared" si="329"/>
        <v>#N/A</v>
      </c>
      <c r="ML21" s="9" t="e">
        <f t="shared" si="330"/>
        <v>#N/A</v>
      </c>
      <c r="MM21" s="9" t="e">
        <f t="shared" si="331"/>
        <v>#N/A</v>
      </c>
      <c r="MN21" s="9" t="e">
        <f t="shared" si="332"/>
        <v>#N/A</v>
      </c>
      <c r="MO21" s="9" t="e">
        <f t="shared" si="333"/>
        <v>#N/A</v>
      </c>
      <c r="MP21" s="9" t="e">
        <f t="shared" si="334"/>
        <v>#N/A</v>
      </c>
      <c r="MQ21" s="31" t="e">
        <f t="shared" si="335"/>
        <v>#N/A</v>
      </c>
      <c r="MR21" s="29" t="e">
        <f t="shared" si="336"/>
        <v>#N/A</v>
      </c>
      <c r="MS21" s="31" t="e">
        <f t="shared" si="337"/>
        <v>#N/A</v>
      </c>
      <c r="MT21" s="29" t="e">
        <f t="shared" si="338"/>
        <v>#N/A</v>
      </c>
      <c r="MU21" s="31" t="e">
        <f t="shared" si="339"/>
        <v>#N/A</v>
      </c>
      <c r="MV21" s="29" t="e">
        <f t="shared" si="521"/>
        <v>#N/A</v>
      </c>
      <c r="MW21" s="31" t="e">
        <f t="shared" si="340"/>
        <v>#N/A</v>
      </c>
      <c r="MX21" s="29" t="e">
        <f t="shared" si="341"/>
        <v>#N/A</v>
      </c>
      <c r="MY21" s="31" t="e">
        <f t="shared" si="342"/>
        <v>#N/A</v>
      </c>
      <c r="MZ21" s="29" t="e">
        <f t="shared" si="343"/>
        <v>#N/A</v>
      </c>
      <c r="NA21" s="31" t="e">
        <f t="shared" si="344"/>
        <v>#N/A</v>
      </c>
      <c r="NB21" s="29" t="e">
        <f t="shared" si="345"/>
        <v>#N/A</v>
      </c>
      <c r="NC21" s="31" t="e">
        <f t="shared" si="346"/>
        <v>#N/A</v>
      </c>
      <c r="ND21" s="29" t="e">
        <f t="shared" si="347"/>
        <v>#N/A</v>
      </c>
      <c r="NE21" s="31" t="e">
        <f t="shared" si="348"/>
        <v>#N/A</v>
      </c>
      <c r="NF21" s="29" t="e">
        <f t="shared" si="349"/>
        <v>#N/A</v>
      </c>
      <c r="NG21" s="31" t="e">
        <f t="shared" si="350"/>
        <v>#N/A</v>
      </c>
      <c r="NH21" s="29" t="e">
        <f t="shared" si="351"/>
        <v>#N/A</v>
      </c>
      <c r="NI21" s="31" t="e">
        <f t="shared" si="352"/>
        <v>#N/A</v>
      </c>
      <c r="NJ21" s="29" t="e">
        <f t="shared" si="353"/>
        <v>#N/A</v>
      </c>
      <c r="NK21" s="31" t="e">
        <f t="shared" si="354"/>
        <v>#N/A</v>
      </c>
      <c r="NL21" s="29" t="e">
        <f t="shared" si="355"/>
        <v>#N/A</v>
      </c>
      <c r="NM21" s="31" t="e">
        <f t="shared" si="356"/>
        <v>#N/A</v>
      </c>
      <c r="NN21" s="29" t="e">
        <f t="shared" si="357"/>
        <v>#N/A</v>
      </c>
      <c r="NO21" s="31" t="e">
        <f t="shared" si="358"/>
        <v>#N/A</v>
      </c>
      <c r="NP21" s="29" t="e">
        <f t="shared" si="359"/>
        <v>#N/A</v>
      </c>
      <c r="NQ21" s="31" t="e">
        <f t="shared" si="360"/>
        <v>#N/A</v>
      </c>
      <c r="NR21" s="29" t="e">
        <f t="shared" si="361"/>
        <v>#N/A</v>
      </c>
      <c r="NS21" s="31" t="e">
        <f t="shared" si="362"/>
        <v>#N/A</v>
      </c>
      <c r="NT21" s="29" t="e">
        <f t="shared" si="363"/>
        <v>#N/A</v>
      </c>
      <c r="NU21" s="31" t="e">
        <f t="shared" si="364"/>
        <v>#N/A</v>
      </c>
      <c r="NV21" s="32" t="e">
        <f t="shared" si="365"/>
        <v>#N/A</v>
      </c>
      <c r="NW21" s="31" t="e">
        <f t="shared" si="366"/>
        <v>#N/A</v>
      </c>
      <c r="NX21" s="33" t="e">
        <f t="shared" si="367"/>
        <v>#N/A</v>
      </c>
      <c r="NY21" s="31" t="e">
        <f t="shared" si="368"/>
        <v>#N/A</v>
      </c>
      <c r="NZ21" s="34" t="e">
        <f t="shared" si="369"/>
        <v>#N/A</v>
      </c>
      <c r="OA21" s="34" t="e">
        <f t="shared" si="370"/>
        <v>#N/A</v>
      </c>
      <c r="OB21" s="34" t="e">
        <f t="shared" si="371"/>
        <v>#N/A</v>
      </c>
      <c r="OC21" s="34" t="e">
        <f t="shared" si="372"/>
        <v>#N/A</v>
      </c>
      <c r="OD21" s="9">
        <f t="shared" si="373"/>
        <v>0</v>
      </c>
      <c r="OE21" s="9" t="e">
        <f t="shared" si="374"/>
        <v>#N/A</v>
      </c>
      <c r="OF21" s="9" t="e">
        <f t="shared" si="375"/>
        <v>#N/A</v>
      </c>
      <c r="OG21" s="9" t="e">
        <f t="shared" si="376"/>
        <v>#N/A</v>
      </c>
      <c r="OH21" s="9" t="e">
        <f t="shared" si="377"/>
        <v>#N/A</v>
      </c>
      <c r="OI21" s="9" t="e">
        <f t="shared" si="378"/>
        <v>#N/A</v>
      </c>
      <c r="OJ21" s="9" t="e">
        <f t="shared" si="379"/>
        <v>#N/A</v>
      </c>
      <c r="OK21" s="9" t="e">
        <f t="shared" si="380"/>
        <v>#N/A</v>
      </c>
      <c r="OL21" s="31" t="e">
        <f t="shared" si="381"/>
        <v>#N/A</v>
      </c>
      <c r="OM21" s="29" t="e">
        <f t="shared" si="382"/>
        <v>#N/A</v>
      </c>
      <c r="ON21" s="31" t="e">
        <f t="shared" si="383"/>
        <v>#N/A</v>
      </c>
      <c r="OO21" s="29" t="e">
        <f t="shared" si="384"/>
        <v>#N/A</v>
      </c>
      <c r="OP21" s="31" t="e">
        <f t="shared" si="385"/>
        <v>#N/A</v>
      </c>
      <c r="OQ21" s="29" t="e">
        <f t="shared" si="522"/>
        <v>#N/A</v>
      </c>
      <c r="OR21" s="31" t="e">
        <f t="shared" si="386"/>
        <v>#N/A</v>
      </c>
      <c r="OS21" s="29" t="e">
        <f t="shared" si="387"/>
        <v>#N/A</v>
      </c>
      <c r="OT21" s="31" t="e">
        <f t="shared" si="388"/>
        <v>#N/A</v>
      </c>
      <c r="OU21" s="29" t="e">
        <f t="shared" si="389"/>
        <v>#N/A</v>
      </c>
      <c r="OV21" s="31" t="e">
        <f t="shared" si="390"/>
        <v>#N/A</v>
      </c>
      <c r="OW21" s="29" t="e">
        <f t="shared" si="391"/>
        <v>#N/A</v>
      </c>
      <c r="OX21" s="31" t="e">
        <f t="shared" si="392"/>
        <v>#N/A</v>
      </c>
      <c r="OY21" s="29" t="e">
        <f t="shared" si="393"/>
        <v>#N/A</v>
      </c>
      <c r="OZ21" s="31" t="e">
        <f t="shared" si="394"/>
        <v>#N/A</v>
      </c>
      <c r="PA21" s="29" t="e">
        <f t="shared" si="395"/>
        <v>#N/A</v>
      </c>
      <c r="PB21" s="31" t="e">
        <f t="shared" si="396"/>
        <v>#N/A</v>
      </c>
      <c r="PC21" s="29" t="e">
        <f t="shared" si="397"/>
        <v>#N/A</v>
      </c>
      <c r="PD21" s="31" t="e">
        <f t="shared" si="398"/>
        <v>#N/A</v>
      </c>
      <c r="PE21" s="29" t="e">
        <f t="shared" si="399"/>
        <v>#N/A</v>
      </c>
      <c r="PF21" s="31" t="e">
        <f t="shared" si="400"/>
        <v>#N/A</v>
      </c>
      <c r="PG21" s="29" t="e">
        <f t="shared" si="401"/>
        <v>#N/A</v>
      </c>
      <c r="PH21" s="31" t="e">
        <f t="shared" si="402"/>
        <v>#N/A</v>
      </c>
      <c r="PI21" s="29" t="e">
        <f t="shared" si="403"/>
        <v>#N/A</v>
      </c>
      <c r="PJ21" s="31" t="e">
        <f t="shared" si="404"/>
        <v>#N/A</v>
      </c>
      <c r="PK21" s="29" t="e">
        <f t="shared" si="405"/>
        <v>#N/A</v>
      </c>
      <c r="PL21" s="31" t="e">
        <f t="shared" si="406"/>
        <v>#N/A</v>
      </c>
      <c r="PM21" s="29" t="e">
        <f t="shared" si="407"/>
        <v>#N/A</v>
      </c>
      <c r="PN21" s="31" t="e">
        <f t="shared" si="408"/>
        <v>#N/A</v>
      </c>
      <c r="PO21" s="29" t="e">
        <f t="shared" si="409"/>
        <v>#N/A</v>
      </c>
      <c r="PP21" s="31" t="e">
        <f t="shared" si="410"/>
        <v>#N/A</v>
      </c>
      <c r="PQ21" s="32" t="e">
        <f t="shared" si="411"/>
        <v>#N/A</v>
      </c>
      <c r="PR21" s="31" t="e">
        <f t="shared" si="412"/>
        <v>#N/A</v>
      </c>
      <c r="PS21" s="33" t="e">
        <f t="shared" si="413"/>
        <v>#N/A</v>
      </c>
      <c r="PT21" s="31" t="e">
        <f t="shared" si="414"/>
        <v>#N/A</v>
      </c>
      <c r="PU21" s="34" t="e">
        <f t="shared" si="415"/>
        <v>#N/A</v>
      </c>
      <c r="PV21" s="34" t="e">
        <f t="shared" si="416"/>
        <v>#N/A</v>
      </c>
      <c r="PW21" s="34" t="e">
        <f t="shared" si="417"/>
        <v>#N/A</v>
      </c>
      <c r="PX21" s="34" t="e">
        <f t="shared" si="418"/>
        <v>#N/A</v>
      </c>
      <c r="PY21" s="9">
        <f t="shared" si="419"/>
        <v>0</v>
      </c>
      <c r="PZ21" s="9" t="e">
        <f t="shared" si="420"/>
        <v>#N/A</v>
      </c>
      <c r="QA21" s="9" t="e">
        <f t="shared" si="421"/>
        <v>#N/A</v>
      </c>
      <c r="QB21" s="9" t="e">
        <f t="shared" si="422"/>
        <v>#N/A</v>
      </c>
      <c r="QC21" s="9" t="e">
        <f t="shared" si="423"/>
        <v>#N/A</v>
      </c>
      <c r="QD21" s="9" t="e">
        <f t="shared" si="424"/>
        <v>#N/A</v>
      </c>
      <c r="QE21" s="9" t="e">
        <f t="shared" si="425"/>
        <v>#N/A</v>
      </c>
      <c r="QF21" s="9" t="e">
        <f t="shared" si="426"/>
        <v>#N/A</v>
      </c>
      <c r="QG21" s="31" t="e">
        <f t="shared" si="427"/>
        <v>#N/A</v>
      </c>
      <c r="QH21" s="29" t="e">
        <f t="shared" si="428"/>
        <v>#N/A</v>
      </c>
      <c r="QI21" s="31" t="e">
        <f t="shared" si="429"/>
        <v>#N/A</v>
      </c>
      <c r="QJ21" s="29" t="e">
        <f t="shared" si="430"/>
        <v>#N/A</v>
      </c>
      <c r="QK21" s="31" t="e">
        <f t="shared" si="431"/>
        <v>#N/A</v>
      </c>
      <c r="QL21" s="29" t="e">
        <f t="shared" si="523"/>
        <v>#N/A</v>
      </c>
      <c r="QM21" s="31" t="e">
        <f t="shared" si="432"/>
        <v>#N/A</v>
      </c>
      <c r="QN21" s="29" t="e">
        <f t="shared" si="433"/>
        <v>#N/A</v>
      </c>
      <c r="QO21" s="31" t="e">
        <f t="shared" si="434"/>
        <v>#N/A</v>
      </c>
      <c r="QP21" s="29" t="e">
        <f t="shared" si="435"/>
        <v>#N/A</v>
      </c>
      <c r="QQ21" s="31" t="e">
        <f t="shared" si="436"/>
        <v>#N/A</v>
      </c>
      <c r="QR21" s="29" t="e">
        <f t="shared" si="437"/>
        <v>#N/A</v>
      </c>
      <c r="QS21" s="31" t="e">
        <f t="shared" si="438"/>
        <v>#N/A</v>
      </c>
      <c r="QT21" s="29" t="e">
        <f t="shared" si="439"/>
        <v>#N/A</v>
      </c>
      <c r="QU21" s="31" t="e">
        <f t="shared" si="440"/>
        <v>#N/A</v>
      </c>
      <c r="QV21" s="29" t="e">
        <f t="shared" si="441"/>
        <v>#N/A</v>
      </c>
      <c r="QW21" s="31" t="e">
        <f t="shared" si="442"/>
        <v>#N/A</v>
      </c>
      <c r="QX21" s="29" t="e">
        <f t="shared" si="443"/>
        <v>#N/A</v>
      </c>
      <c r="QY21" s="31" t="e">
        <f t="shared" si="444"/>
        <v>#N/A</v>
      </c>
      <c r="QZ21" s="29" t="e">
        <f t="shared" si="445"/>
        <v>#N/A</v>
      </c>
      <c r="RA21" s="31" t="e">
        <f t="shared" si="446"/>
        <v>#N/A</v>
      </c>
      <c r="RB21" s="29" t="e">
        <f t="shared" si="447"/>
        <v>#N/A</v>
      </c>
      <c r="RC21" s="31" t="e">
        <f t="shared" si="448"/>
        <v>#N/A</v>
      </c>
      <c r="RD21" s="29" t="e">
        <f t="shared" si="449"/>
        <v>#N/A</v>
      </c>
      <c r="RE21" s="31" t="e">
        <f t="shared" si="450"/>
        <v>#N/A</v>
      </c>
      <c r="RF21" s="29" t="e">
        <f t="shared" si="451"/>
        <v>#N/A</v>
      </c>
      <c r="RG21" s="31" t="e">
        <f t="shared" si="452"/>
        <v>#N/A</v>
      </c>
      <c r="RH21" s="29" t="e">
        <f t="shared" si="453"/>
        <v>#N/A</v>
      </c>
      <c r="RI21" s="31" t="e">
        <f t="shared" si="454"/>
        <v>#N/A</v>
      </c>
      <c r="RJ21" s="29" t="e">
        <f t="shared" si="455"/>
        <v>#N/A</v>
      </c>
      <c r="RK21" s="31" t="e">
        <f t="shared" si="456"/>
        <v>#N/A</v>
      </c>
      <c r="RL21" s="32" t="e">
        <f t="shared" si="457"/>
        <v>#N/A</v>
      </c>
      <c r="RM21" s="31" t="e">
        <f t="shared" si="458"/>
        <v>#N/A</v>
      </c>
      <c r="RN21" s="33" t="e">
        <f t="shared" si="459"/>
        <v>#N/A</v>
      </c>
      <c r="RO21" s="31" t="e">
        <f t="shared" si="460"/>
        <v>#N/A</v>
      </c>
      <c r="RP21" s="34" t="e">
        <f t="shared" si="461"/>
        <v>#N/A</v>
      </c>
      <c r="RQ21" s="34" t="e">
        <f t="shared" si="462"/>
        <v>#N/A</v>
      </c>
      <c r="RR21" s="34" t="e">
        <f t="shared" si="463"/>
        <v>#N/A</v>
      </c>
      <c r="RS21" s="34" t="e">
        <f t="shared" si="464"/>
        <v>#N/A</v>
      </c>
      <c r="RT21" s="9">
        <f t="shared" si="465"/>
        <v>0</v>
      </c>
      <c r="RU21" s="9" t="e">
        <f t="shared" si="466"/>
        <v>#N/A</v>
      </c>
      <c r="RV21" s="9" t="e">
        <f t="shared" si="467"/>
        <v>#N/A</v>
      </c>
      <c r="RW21" s="9" t="e">
        <f t="shared" si="468"/>
        <v>#N/A</v>
      </c>
      <c r="RX21" s="9" t="e">
        <f t="shared" si="469"/>
        <v>#N/A</v>
      </c>
      <c r="RY21" s="9" t="e">
        <f t="shared" si="470"/>
        <v>#N/A</v>
      </c>
      <c r="RZ21" s="9" t="e">
        <f t="shared" si="471"/>
        <v>#N/A</v>
      </c>
      <c r="SA21" s="9" t="e">
        <f t="shared" si="472"/>
        <v>#N/A</v>
      </c>
      <c r="SB21" s="31" t="e">
        <f t="shared" si="473"/>
        <v>#N/A</v>
      </c>
      <c r="SC21" s="29" t="e">
        <f t="shared" si="474"/>
        <v>#N/A</v>
      </c>
      <c r="SD21" s="31" t="e">
        <f t="shared" si="475"/>
        <v>#N/A</v>
      </c>
      <c r="SE21" s="29" t="e">
        <f t="shared" si="476"/>
        <v>#N/A</v>
      </c>
      <c r="SF21" s="31" t="e">
        <f t="shared" si="477"/>
        <v>#N/A</v>
      </c>
      <c r="SG21" s="29" t="e">
        <f t="shared" si="524"/>
        <v>#N/A</v>
      </c>
      <c r="SH21" s="31" t="e">
        <f t="shared" si="478"/>
        <v>#N/A</v>
      </c>
      <c r="SI21" s="29" t="e">
        <f t="shared" si="479"/>
        <v>#N/A</v>
      </c>
      <c r="SJ21" s="31" t="e">
        <f t="shared" si="480"/>
        <v>#N/A</v>
      </c>
      <c r="SK21" s="29" t="e">
        <f t="shared" si="481"/>
        <v>#N/A</v>
      </c>
      <c r="SL21" s="31" t="e">
        <f t="shared" si="482"/>
        <v>#N/A</v>
      </c>
      <c r="SM21" s="29" t="e">
        <f t="shared" si="483"/>
        <v>#N/A</v>
      </c>
      <c r="SN21" s="31" t="e">
        <f t="shared" si="484"/>
        <v>#N/A</v>
      </c>
      <c r="SO21" s="29" t="e">
        <f t="shared" si="485"/>
        <v>#N/A</v>
      </c>
      <c r="SP21" s="31" t="e">
        <f t="shared" si="486"/>
        <v>#N/A</v>
      </c>
      <c r="SQ21" s="29" t="e">
        <f t="shared" si="487"/>
        <v>#N/A</v>
      </c>
      <c r="SR21" s="31" t="e">
        <f t="shared" si="488"/>
        <v>#N/A</v>
      </c>
      <c r="SS21" s="29" t="e">
        <f t="shared" si="489"/>
        <v>#N/A</v>
      </c>
      <c r="ST21" s="31" t="e">
        <f t="shared" si="490"/>
        <v>#N/A</v>
      </c>
      <c r="SU21" s="29" t="e">
        <f t="shared" si="491"/>
        <v>#N/A</v>
      </c>
      <c r="SV21" s="31" t="e">
        <f t="shared" si="492"/>
        <v>#N/A</v>
      </c>
      <c r="SW21" s="29" t="e">
        <f t="shared" si="493"/>
        <v>#N/A</v>
      </c>
      <c r="SX21" s="31" t="e">
        <f t="shared" si="494"/>
        <v>#N/A</v>
      </c>
      <c r="SY21" s="29" t="e">
        <f t="shared" si="495"/>
        <v>#N/A</v>
      </c>
      <c r="SZ21" s="31" t="e">
        <f t="shared" si="496"/>
        <v>#N/A</v>
      </c>
      <c r="TA21" s="29" t="e">
        <f t="shared" si="497"/>
        <v>#N/A</v>
      </c>
      <c r="TB21" s="31" t="e">
        <f t="shared" si="498"/>
        <v>#N/A</v>
      </c>
      <c r="TC21" s="29" t="e">
        <f t="shared" si="499"/>
        <v>#N/A</v>
      </c>
      <c r="TD21" s="31" t="e">
        <f t="shared" si="500"/>
        <v>#N/A</v>
      </c>
      <c r="TE21" s="29" t="e">
        <f t="shared" si="501"/>
        <v>#N/A</v>
      </c>
      <c r="TF21" s="31" t="e">
        <f t="shared" si="502"/>
        <v>#N/A</v>
      </c>
      <c r="TG21" s="32" t="e">
        <f t="shared" si="503"/>
        <v>#N/A</v>
      </c>
      <c r="TH21" s="31" t="e">
        <f t="shared" si="504"/>
        <v>#N/A</v>
      </c>
      <c r="TI21" s="33" t="e">
        <f t="shared" si="505"/>
        <v>#N/A</v>
      </c>
      <c r="TJ21" s="31" t="e">
        <f t="shared" si="506"/>
        <v>#N/A</v>
      </c>
      <c r="TK21" s="34" t="e">
        <f t="shared" si="507"/>
        <v>#N/A</v>
      </c>
      <c r="TL21" s="34" t="e">
        <f t="shared" si="508"/>
        <v>#N/A</v>
      </c>
      <c r="TM21" s="34" t="e">
        <f t="shared" si="509"/>
        <v>#N/A</v>
      </c>
      <c r="TN21" s="34" t="e">
        <f t="shared" si="510"/>
        <v>#N/A</v>
      </c>
      <c r="TO21" s="49" t="str">
        <f t="shared" si="511"/>
        <v/>
      </c>
      <c r="TP21" s="49" t="str">
        <f t="shared" si="512"/>
        <v/>
      </c>
      <c r="TQ21" s="49" t="str">
        <f t="shared" si="513"/>
        <v/>
      </c>
      <c r="TR21" s="63" t="str">
        <f>IF(AND(D21&lt;&gt;"",E21&lt;&gt;""),TQ21*VLOOKUP(C21,Tableau1[#All],10,FALSE)+TP21*VLOOKUP(C21,Tableau1[#All],11,FALSE)+TO21*VLOOKUP(C21,Tableau1[#All],12,FALSE),"")</f>
        <v/>
      </c>
      <c r="TS21" s="64" t="str">
        <f>IF(AND(D21&lt;&gt;"",E21&lt;&gt;""),($TQ21/15)*VLOOKUP($C21,Tableau1[#All],11,FALSE)+$TP21*VLOOKUP($C21,Tableau1[#All],11,FALSE)+$TO21*VLOOKUP($C21,Tableau1[#All],12,FALSE),"")</f>
        <v/>
      </c>
      <c r="TT21" s="119" t="str">
        <f>IF(AND(D21&lt;&gt;"",E21&lt;&gt;""),(($TQ21/15)/10)*VLOOKUP($C21,Tableau1[#All],12,FALSE)+($TP21/10)*VLOOKUP($C21,Tableau1[#All],12,FALSE)+$TO21*VLOOKUP($C21,Tableau1[#All],12,FALSE),"")</f>
        <v/>
      </c>
      <c r="TU21" s="121">
        <f t="shared" si="0"/>
        <v>0</v>
      </c>
    </row>
    <row r="22" spans="2:541" ht="15.75" customHeight="1">
      <c r="B22" s="58">
        <v>7</v>
      </c>
      <c r="C22" s="188"/>
      <c r="D22" s="110" t="str">
        <f>IF(C22&lt;&gt;"",VLOOKUP(C22,Tableau1[#All],2,FALSE),"")</f>
        <v/>
      </c>
      <c r="E22" s="46"/>
      <c r="F22" s="46"/>
      <c r="G22" s="51">
        <f t="shared" si="1"/>
        <v>0</v>
      </c>
      <c r="H22" s="30" t="e">
        <f>VLOOKUP($C22,Tableau1[#All],3,FALSE)</f>
        <v>#N/A</v>
      </c>
      <c r="I22" s="30" t="e">
        <f>VLOOKUP($C22,Tableau1[#All],4,FALSE)</f>
        <v>#N/A</v>
      </c>
      <c r="J22" s="30" t="e">
        <f>VLOOKUP($C22,Tableau1[#All],5,FALSE)</f>
        <v>#N/A</v>
      </c>
      <c r="K22" s="30" t="e">
        <f>VLOOKUP($C22,Tableau1[#All],6,FALSE)</f>
        <v>#N/A</v>
      </c>
      <c r="L22" s="30" t="e">
        <f>VLOOKUP($C22,Tableau1[#All],7,FALSE)</f>
        <v>#N/A</v>
      </c>
      <c r="M22" s="30" t="e">
        <f>VLOOKUP($C22,Tableau1[#All],8,FALSE)</f>
        <v>#N/A</v>
      </c>
      <c r="N22" s="30" t="e">
        <f>VLOOKUP($C22,Tableau1[#All],9,FALSE)</f>
        <v>#N/A</v>
      </c>
      <c r="O22" s="30" t="e">
        <f t="shared" si="2"/>
        <v>#N/A</v>
      </c>
      <c r="P22" s="30" t="e">
        <f t="shared" si="3"/>
        <v>#N/A</v>
      </c>
      <c r="Q22" s="30" t="e">
        <f t="shared" si="4"/>
        <v>#N/A</v>
      </c>
      <c r="R22" s="9">
        <f t="shared" si="5"/>
        <v>0</v>
      </c>
      <c r="S22" s="9" t="e">
        <f t="shared" si="6"/>
        <v>#N/A</v>
      </c>
      <c r="T22" s="9" t="e">
        <f t="shared" si="7"/>
        <v>#N/A</v>
      </c>
      <c r="U22" s="9" t="e">
        <f t="shared" si="8"/>
        <v>#N/A</v>
      </c>
      <c r="V22" s="9" t="e">
        <f t="shared" si="9"/>
        <v>#N/A</v>
      </c>
      <c r="W22" s="9" t="e">
        <f t="shared" si="10"/>
        <v>#N/A</v>
      </c>
      <c r="X22" s="9" t="e">
        <f t="shared" si="11"/>
        <v>#N/A</v>
      </c>
      <c r="Y22" s="9" t="e">
        <f t="shared" si="12"/>
        <v>#N/A</v>
      </c>
      <c r="Z22" s="31" t="e">
        <f t="shared" si="13"/>
        <v>#N/A</v>
      </c>
      <c r="AA22" s="29" t="e">
        <f t="shared" si="14"/>
        <v>#N/A</v>
      </c>
      <c r="AB22" s="31" t="e">
        <f t="shared" si="15"/>
        <v>#N/A</v>
      </c>
      <c r="AC22" s="29" t="e">
        <f t="shared" si="16"/>
        <v>#N/A</v>
      </c>
      <c r="AD22" s="31" t="e">
        <f t="shared" si="17"/>
        <v>#N/A</v>
      </c>
      <c r="AE22" s="29" t="e">
        <f t="shared" si="514"/>
        <v>#N/A</v>
      </c>
      <c r="AF22" s="31" t="e">
        <f t="shared" si="18"/>
        <v>#N/A</v>
      </c>
      <c r="AG22" s="29" t="e">
        <f t="shared" si="19"/>
        <v>#N/A</v>
      </c>
      <c r="AH22" s="31" t="e">
        <f t="shared" si="20"/>
        <v>#N/A</v>
      </c>
      <c r="AI22" s="29" t="e">
        <f t="shared" si="21"/>
        <v>#N/A</v>
      </c>
      <c r="AJ22" s="31" t="e">
        <f t="shared" si="22"/>
        <v>#N/A</v>
      </c>
      <c r="AK22" s="29" t="e">
        <f t="shared" si="23"/>
        <v>#N/A</v>
      </c>
      <c r="AL22" s="31" t="e">
        <f t="shared" si="24"/>
        <v>#N/A</v>
      </c>
      <c r="AM22" s="29" t="e">
        <f t="shared" si="25"/>
        <v>#N/A</v>
      </c>
      <c r="AN22" s="31" t="e">
        <f t="shared" si="26"/>
        <v>#N/A</v>
      </c>
      <c r="AO22" s="29" t="e">
        <f t="shared" si="27"/>
        <v>#N/A</v>
      </c>
      <c r="AP22" s="31" t="e">
        <f t="shared" si="28"/>
        <v>#N/A</v>
      </c>
      <c r="AQ22" s="29" t="e">
        <f t="shared" si="29"/>
        <v>#N/A</v>
      </c>
      <c r="AR22" s="31" t="e">
        <f t="shared" si="30"/>
        <v>#N/A</v>
      </c>
      <c r="AS22" s="29" t="e">
        <f t="shared" si="31"/>
        <v>#N/A</v>
      </c>
      <c r="AT22" s="31" t="e">
        <f t="shared" si="32"/>
        <v>#N/A</v>
      </c>
      <c r="AU22" s="29" t="e">
        <f t="shared" si="33"/>
        <v>#N/A</v>
      </c>
      <c r="AV22" s="31" t="e">
        <f t="shared" si="34"/>
        <v>#N/A</v>
      </c>
      <c r="AW22" s="29" t="e">
        <f t="shared" si="35"/>
        <v>#N/A</v>
      </c>
      <c r="AX22" s="31" t="e">
        <f t="shared" si="36"/>
        <v>#N/A</v>
      </c>
      <c r="AY22" s="29" t="e">
        <f t="shared" si="37"/>
        <v>#N/A</v>
      </c>
      <c r="AZ22" s="31" t="e">
        <f t="shared" si="38"/>
        <v>#N/A</v>
      </c>
      <c r="BA22" s="29" t="e">
        <f t="shared" si="39"/>
        <v>#N/A</v>
      </c>
      <c r="BB22" s="31" t="e">
        <f t="shared" si="40"/>
        <v>#N/A</v>
      </c>
      <c r="BC22" s="29" t="e">
        <f t="shared" si="41"/>
        <v>#N/A</v>
      </c>
      <c r="BD22" s="31" t="e">
        <f t="shared" si="42"/>
        <v>#N/A</v>
      </c>
      <c r="BE22" s="32" t="e">
        <f t="shared" si="43"/>
        <v>#N/A</v>
      </c>
      <c r="BF22" s="31" t="e">
        <f t="shared" si="44"/>
        <v>#N/A</v>
      </c>
      <c r="BG22" s="33" t="e">
        <f t="shared" si="45"/>
        <v>#N/A</v>
      </c>
      <c r="BH22" s="31" t="e">
        <f t="shared" si="46"/>
        <v>#N/A</v>
      </c>
      <c r="BI22" s="34" t="e">
        <f t="shared" si="47"/>
        <v>#N/A</v>
      </c>
      <c r="BJ22" s="34" t="e">
        <f t="shared" si="48"/>
        <v>#N/A</v>
      </c>
      <c r="BK22" s="34" t="e">
        <f t="shared" si="49"/>
        <v>#N/A</v>
      </c>
      <c r="BL22" s="34" t="e">
        <f t="shared" si="50"/>
        <v>#N/A</v>
      </c>
      <c r="BM22" s="9">
        <f t="shared" si="51"/>
        <v>0</v>
      </c>
      <c r="BN22" s="9" t="e">
        <f t="shared" si="52"/>
        <v>#N/A</v>
      </c>
      <c r="BO22" s="9" t="e">
        <f t="shared" si="53"/>
        <v>#N/A</v>
      </c>
      <c r="BP22" s="9" t="e">
        <f t="shared" si="54"/>
        <v>#N/A</v>
      </c>
      <c r="BQ22" s="9" t="e">
        <f t="shared" si="55"/>
        <v>#N/A</v>
      </c>
      <c r="BR22" s="9" t="e">
        <f t="shared" si="56"/>
        <v>#N/A</v>
      </c>
      <c r="BS22" s="9" t="e">
        <f t="shared" si="57"/>
        <v>#N/A</v>
      </c>
      <c r="BT22" s="9" t="e">
        <f t="shared" si="58"/>
        <v>#N/A</v>
      </c>
      <c r="BU22" s="31" t="e">
        <f t="shared" si="59"/>
        <v>#N/A</v>
      </c>
      <c r="BV22" s="29" t="e">
        <f t="shared" si="60"/>
        <v>#N/A</v>
      </c>
      <c r="BW22" s="31" t="e">
        <f t="shared" si="61"/>
        <v>#N/A</v>
      </c>
      <c r="BX22" s="29" t="e">
        <f t="shared" si="62"/>
        <v>#N/A</v>
      </c>
      <c r="BY22" s="31" t="e">
        <f t="shared" si="63"/>
        <v>#N/A</v>
      </c>
      <c r="BZ22" s="29" t="e">
        <f t="shared" si="515"/>
        <v>#N/A</v>
      </c>
      <c r="CA22" s="31" t="e">
        <f t="shared" si="64"/>
        <v>#N/A</v>
      </c>
      <c r="CB22" s="29" t="e">
        <f t="shared" si="65"/>
        <v>#N/A</v>
      </c>
      <c r="CC22" s="31" t="e">
        <f t="shared" si="66"/>
        <v>#N/A</v>
      </c>
      <c r="CD22" s="29" t="e">
        <f t="shared" si="67"/>
        <v>#N/A</v>
      </c>
      <c r="CE22" s="31" t="e">
        <f t="shared" si="68"/>
        <v>#N/A</v>
      </c>
      <c r="CF22" s="29" t="e">
        <f t="shared" si="69"/>
        <v>#N/A</v>
      </c>
      <c r="CG22" s="31" t="e">
        <f t="shared" si="70"/>
        <v>#N/A</v>
      </c>
      <c r="CH22" s="29" t="e">
        <f t="shared" si="71"/>
        <v>#N/A</v>
      </c>
      <c r="CI22" s="31" t="e">
        <f t="shared" si="72"/>
        <v>#N/A</v>
      </c>
      <c r="CJ22" s="29" t="e">
        <f t="shared" si="73"/>
        <v>#N/A</v>
      </c>
      <c r="CK22" s="31" t="e">
        <f t="shared" si="74"/>
        <v>#N/A</v>
      </c>
      <c r="CL22" s="29" t="e">
        <f t="shared" si="75"/>
        <v>#N/A</v>
      </c>
      <c r="CM22" s="31" t="e">
        <f t="shared" si="76"/>
        <v>#N/A</v>
      </c>
      <c r="CN22" s="29" t="e">
        <f t="shared" si="77"/>
        <v>#N/A</v>
      </c>
      <c r="CO22" s="31" t="e">
        <f t="shared" si="78"/>
        <v>#N/A</v>
      </c>
      <c r="CP22" s="29" t="e">
        <f t="shared" si="79"/>
        <v>#N/A</v>
      </c>
      <c r="CQ22" s="31" t="e">
        <f t="shared" si="80"/>
        <v>#N/A</v>
      </c>
      <c r="CR22" s="29" t="e">
        <f t="shared" si="81"/>
        <v>#N/A</v>
      </c>
      <c r="CS22" s="31" t="e">
        <f t="shared" si="82"/>
        <v>#N/A</v>
      </c>
      <c r="CT22" s="29" t="e">
        <f t="shared" si="83"/>
        <v>#N/A</v>
      </c>
      <c r="CU22" s="31" t="e">
        <f t="shared" si="84"/>
        <v>#N/A</v>
      </c>
      <c r="CV22" s="29" t="e">
        <f t="shared" si="85"/>
        <v>#N/A</v>
      </c>
      <c r="CW22" s="31" t="e">
        <f t="shared" si="86"/>
        <v>#N/A</v>
      </c>
      <c r="CX22" s="29" t="e">
        <f t="shared" si="87"/>
        <v>#N/A</v>
      </c>
      <c r="CY22" s="31" t="e">
        <f t="shared" si="88"/>
        <v>#N/A</v>
      </c>
      <c r="CZ22" s="32" t="e">
        <f t="shared" si="89"/>
        <v>#N/A</v>
      </c>
      <c r="DA22" s="31" t="e">
        <f t="shared" si="90"/>
        <v>#N/A</v>
      </c>
      <c r="DB22" s="33" t="e">
        <f t="shared" si="91"/>
        <v>#N/A</v>
      </c>
      <c r="DC22" s="31" t="e">
        <f t="shared" si="92"/>
        <v>#N/A</v>
      </c>
      <c r="DD22" s="34" t="e">
        <f t="shared" si="93"/>
        <v>#N/A</v>
      </c>
      <c r="DE22" s="34" t="e">
        <f t="shared" si="94"/>
        <v>#N/A</v>
      </c>
      <c r="DF22" s="34" t="e">
        <f t="shared" si="95"/>
        <v>#N/A</v>
      </c>
      <c r="DG22" s="34" t="e">
        <f t="shared" si="96"/>
        <v>#N/A</v>
      </c>
      <c r="DH22" s="9">
        <f t="shared" si="97"/>
        <v>0</v>
      </c>
      <c r="DI22" s="9" t="e">
        <f t="shared" si="98"/>
        <v>#N/A</v>
      </c>
      <c r="DJ22" s="9" t="e">
        <f t="shared" si="99"/>
        <v>#N/A</v>
      </c>
      <c r="DK22" s="9" t="e">
        <f t="shared" si="100"/>
        <v>#N/A</v>
      </c>
      <c r="DL22" s="9" t="e">
        <f t="shared" si="101"/>
        <v>#N/A</v>
      </c>
      <c r="DM22" s="9" t="e">
        <f t="shared" si="102"/>
        <v>#N/A</v>
      </c>
      <c r="DN22" s="9" t="e">
        <f t="shared" si="103"/>
        <v>#N/A</v>
      </c>
      <c r="DO22" s="9" t="e">
        <f t="shared" si="104"/>
        <v>#N/A</v>
      </c>
      <c r="DP22" s="31" t="e">
        <f t="shared" si="105"/>
        <v>#N/A</v>
      </c>
      <c r="DQ22" s="29" t="e">
        <f t="shared" si="106"/>
        <v>#N/A</v>
      </c>
      <c r="DR22" s="31" t="e">
        <f t="shared" si="107"/>
        <v>#N/A</v>
      </c>
      <c r="DS22" s="29" t="e">
        <f t="shared" si="108"/>
        <v>#N/A</v>
      </c>
      <c r="DT22" s="31" t="e">
        <f t="shared" si="109"/>
        <v>#N/A</v>
      </c>
      <c r="DU22" s="29" t="e">
        <f t="shared" si="516"/>
        <v>#N/A</v>
      </c>
      <c r="DV22" s="31" t="e">
        <f t="shared" si="110"/>
        <v>#N/A</v>
      </c>
      <c r="DW22" s="29" t="e">
        <f t="shared" si="111"/>
        <v>#N/A</v>
      </c>
      <c r="DX22" s="31" t="e">
        <f t="shared" si="112"/>
        <v>#N/A</v>
      </c>
      <c r="DY22" s="29" t="e">
        <f t="shared" si="113"/>
        <v>#N/A</v>
      </c>
      <c r="DZ22" s="31" t="e">
        <f t="shared" si="114"/>
        <v>#N/A</v>
      </c>
      <c r="EA22" s="29" t="e">
        <f t="shared" si="115"/>
        <v>#N/A</v>
      </c>
      <c r="EB22" s="31" t="e">
        <f t="shared" si="116"/>
        <v>#N/A</v>
      </c>
      <c r="EC22" s="29" t="e">
        <f t="shared" si="117"/>
        <v>#N/A</v>
      </c>
      <c r="ED22" s="31" t="e">
        <f t="shared" si="118"/>
        <v>#N/A</v>
      </c>
      <c r="EE22" s="29" t="e">
        <f t="shared" si="119"/>
        <v>#N/A</v>
      </c>
      <c r="EF22" s="31" t="e">
        <f t="shared" si="120"/>
        <v>#N/A</v>
      </c>
      <c r="EG22" s="29" t="e">
        <f t="shared" si="121"/>
        <v>#N/A</v>
      </c>
      <c r="EH22" s="31" t="e">
        <f t="shared" si="122"/>
        <v>#N/A</v>
      </c>
      <c r="EI22" s="29" t="e">
        <f t="shared" si="123"/>
        <v>#N/A</v>
      </c>
      <c r="EJ22" s="31" t="e">
        <f t="shared" si="124"/>
        <v>#N/A</v>
      </c>
      <c r="EK22" s="29" t="e">
        <f t="shared" si="125"/>
        <v>#N/A</v>
      </c>
      <c r="EL22" s="31" t="e">
        <f t="shared" si="126"/>
        <v>#N/A</v>
      </c>
      <c r="EM22" s="29" t="e">
        <f t="shared" si="127"/>
        <v>#N/A</v>
      </c>
      <c r="EN22" s="31" t="e">
        <f t="shared" si="128"/>
        <v>#N/A</v>
      </c>
      <c r="EO22" s="29" t="e">
        <f t="shared" si="129"/>
        <v>#N/A</v>
      </c>
      <c r="EP22" s="31" t="e">
        <f t="shared" si="130"/>
        <v>#N/A</v>
      </c>
      <c r="EQ22" s="29" t="e">
        <f t="shared" si="131"/>
        <v>#N/A</v>
      </c>
      <c r="ER22" s="31" t="e">
        <f t="shared" si="132"/>
        <v>#N/A</v>
      </c>
      <c r="ES22" s="29" t="e">
        <f t="shared" si="133"/>
        <v>#N/A</v>
      </c>
      <c r="ET22" s="31" t="e">
        <f t="shared" si="134"/>
        <v>#N/A</v>
      </c>
      <c r="EU22" s="32" t="e">
        <f t="shared" si="135"/>
        <v>#N/A</v>
      </c>
      <c r="EV22" s="31" t="e">
        <f t="shared" si="136"/>
        <v>#N/A</v>
      </c>
      <c r="EW22" s="33" t="e">
        <f t="shared" si="137"/>
        <v>#N/A</v>
      </c>
      <c r="EX22" s="31" t="e">
        <f t="shared" si="138"/>
        <v>#N/A</v>
      </c>
      <c r="EY22" s="34" t="e">
        <f t="shared" si="139"/>
        <v>#N/A</v>
      </c>
      <c r="EZ22" s="34" t="e">
        <f t="shared" si="140"/>
        <v>#N/A</v>
      </c>
      <c r="FA22" s="34" t="e">
        <f t="shared" si="141"/>
        <v>#N/A</v>
      </c>
      <c r="FB22" s="34" t="e">
        <f t="shared" si="142"/>
        <v>#N/A</v>
      </c>
      <c r="FC22" s="9">
        <f t="shared" si="143"/>
        <v>0</v>
      </c>
      <c r="FD22" s="9" t="e">
        <f t="shared" si="144"/>
        <v>#N/A</v>
      </c>
      <c r="FE22" s="9" t="e">
        <f t="shared" si="145"/>
        <v>#N/A</v>
      </c>
      <c r="FF22" s="9" t="e">
        <f t="shared" si="146"/>
        <v>#N/A</v>
      </c>
      <c r="FG22" s="9" t="e">
        <f t="shared" si="147"/>
        <v>#N/A</v>
      </c>
      <c r="FH22" s="9" t="e">
        <f t="shared" si="148"/>
        <v>#N/A</v>
      </c>
      <c r="FI22" s="9" t="e">
        <f t="shared" si="149"/>
        <v>#N/A</v>
      </c>
      <c r="FJ22" s="9" t="e">
        <f t="shared" si="150"/>
        <v>#N/A</v>
      </c>
      <c r="FK22" s="31" t="e">
        <f t="shared" si="151"/>
        <v>#N/A</v>
      </c>
      <c r="FL22" s="29" t="e">
        <f t="shared" si="152"/>
        <v>#N/A</v>
      </c>
      <c r="FM22" s="31" t="e">
        <f t="shared" si="153"/>
        <v>#N/A</v>
      </c>
      <c r="FN22" s="29" t="e">
        <f t="shared" si="154"/>
        <v>#N/A</v>
      </c>
      <c r="FO22" s="31" t="e">
        <f t="shared" si="155"/>
        <v>#N/A</v>
      </c>
      <c r="FP22" s="29" t="e">
        <f t="shared" si="517"/>
        <v>#N/A</v>
      </c>
      <c r="FQ22" s="31" t="e">
        <f t="shared" si="156"/>
        <v>#N/A</v>
      </c>
      <c r="FR22" s="29" t="e">
        <f t="shared" si="157"/>
        <v>#N/A</v>
      </c>
      <c r="FS22" s="31" t="e">
        <f t="shared" si="158"/>
        <v>#N/A</v>
      </c>
      <c r="FT22" s="29" t="e">
        <f t="shared" si="159"/>
        <v>#N/A</v>
      </c>
      <c r="FU22" s="31" t="e">
        <f t="shared" si="160"/>
        <v>#N/A</v>
      </c>
      <c r="FV22" s="29" t="e">
        <f t="shared" si="161"/>
        <v>#N/A</v>
      </c>
      <c r="FW22" s="31" t="e">
        <f t="shared" si="162"/>
        <v>#N/A</v>
      </c>
      <c r="FX22" s="29" t="e">
        <f t="shared" si="163"/>
        <v>#N/A</v>
      </c>
      <c r="FY22" s="31" t="e">
        <f t="shared" si="164"/>
        <v>#N/A</v>
      </c>
      <c r="FZ22" s="29" t="e">
        <f t="shared" si="165"/>
        <v>#N/A</v>
      </c>
      <c r="GA22" s="31" t="e">
        <f t="shared" si="166"/>
        <v>#N/A</v>
      </c>
      <c r="GB22" s="29" t="e">
        <f t="shared" si="167"/>
        <v>#N/A</v>
      </c>
      <c r="GC22" s="31" t="e">
        <f t="shared" si="168"/>
        <v>#N/A</v>
      </c>
      <c r="GD22" s="29" t="e">
        <f t="shared" si="169"/>
        <v>#N/A</v>
      </c>
      <c r="GE22" s="31" t="e">
        <f t="shared" si="170"/>
        <v>#N/A</v>
      </c>
      <c r="GF22" s="29" t="e">
        <f t="shared" si="171"/>
        <v>#N/A</v>
      </c>
      <c r="GG22" s="31" t="e">
        <f t="shared" si="172"/>
        <v>#N/A</v>
      </c>
      <c r="GH22" s="29" t="e">
        <f t="shared" si="173"/>
        <v>#N/A</v>
      </c>
      <c r="GI22" s="31" t="e">
        <f t="shared" si="174"/>
        <v>#N/A</v>
      </c>
      <c r="GJ22" s="29" t="e">
        <f t="shared" si="175"/>
        <v>#N/A</v>
      </c>
      <c r="GK22" s="31" t="e">
        <f t="shared" si="176"/>
        <v>#N/A</v>
      </c>
      <c r="GL22" s="29" t="e">
        <f t="shared" si="177"/>
        <v>#N/A</v>
      </c>
      <c r="GM22" s="31" t="e">
        <f t="shared" si="178"/>
        <v>#N/A</v>
      </c>
      <c r="GN22" s="29" t="e">
        <f t="shared" si="179"/>
        <v>#N/A</v>
      </c>
      <c r="GO22" s="31" t="e">
        <f t="shared" si="180"/>
        <v>#N/A</v>
      </c>
      <c r="GP22" s="32" t="e">
        <f t="shared" si="181"/>
        <v>#N/A</v>
      </c>
      <c r="GQ22" s="31" t="e">
        <f t="shared" si="182"/>
        <v>#N/A</v>
      </c>
      <c r="GR22" s="33" t="e">
        <f t="shared" si="183"/>
        <v>#N/A</v>
      </c>
      <c r="GS22" s="31" t="e">
        <f t="shared" si="184"/>
        <v>#N/A</v>
      </c>
      <c r="GT22" s="34" t="e">
        <f t="shared" si="185"/>
        <v>#N/A</v>
      </c>
      <c r="GU22" s="34" t="e">
        <f t="shared" si="186"/>
        <v>#N/A</v>
      </c>
      <c r="GV22" s="34" t="e">
        <f t="shared" si="187"/>
        <v>#N/A</v>
      </c>
      <c r="GW22" s="34" t="e">
        <f t="shared" si="188"/>
        <v>#N/A</v>
      </c>
      <c r="GX22" s="9">
        <f t="shared" si="189"/>
        <v>0</v>
      </c>
      <c r="GY22" s="9" t="e">
        <f t="shared" si="190"/>
        <v>#N/A</v>
      </c>
      <c r="GZ22" s="9" t="e">
        <f t="shared" si="191"/>
        <v>#N/A</v>
      </c>
      <c r="HA22" s="9" t="e">
        <f t="shared" si="192"/>
        <v>#N/A</v>
      </c>
      <c r="HB22" s="9" t="e">
        <f t="shared" si="193"/>
        <v>#N/A</v>
      </c>
      <c r="HC22" s="9" t="e">
        <f t="shared" si="194"/>
        <v>#N/A</v>
      </c>
      <c r="HD22" s="9" t="e">
        <f t="shared" si="195"/>
        <v>#N/A</v>
      </c>
      <c r="HE22" s="9" t="e">
        <f t="shared" si="196"/>
        <v>#N/A</v>
      </c>
      <c r="HF22" s="31" t="e">
        <f t="shared" si="197"/>
        <v>#N/A</v>
      </c>
      <c r="HG22" s="29" t="e">
        <f t="shared" si="198"/>
        <v>#N/A</v>
      </c>
      <c r="HH22" s="31" t="e">
        <f t="shared" si="199"/>
        <v>#N/A</v>
      </c>
      <c r="HI22" s="29" t="e">
        <f t="shared" si="200"/>
        <v>#N/A</v>
      </c>
      <c r="HJ22" s="31" t="e">
        <f t="shared" si="201"/>
        <v>#N/A</v>
      </c>
      <c r="HK22" s="29" t="e">
        <f t="shared" si="518"/>
        <v>#N/A</v>
      </c>
      <c r="HL22" s="31" t="e">
        <f t="shared" si="202"/>
        <v>#N/A</v>
      </c>
      <c r="HM22" s="29" t="e">
        <f t="shared" si="203"/>
        <v>#N/A</v>
      </c>
      <c r="HN22" s="31" t="e">
        <f t="shared" si="204"/>
        <v>#N/A</v>
      </c>
      <c r="HO22" s="29" t="e">
        <f t="shared" si="205"/>
        <v>#N/A</v>
      </c>
      <c r="HP22" s="31" t="e">
        <f t="shared" si="206"/>
        <v>#N/A</v>
      </c>
      <c r="HQ22" s="29" t="e">
        <f t="shared" si="207"/>
        <v>#N/A</v>
      </c>
      <c r="HR22" s="31" t="e">
        <f t="shared" si="208"/>
        <v>#N/A</v>
      </c>
      <c r="HS22" s="29" t="e">
        <f t="shared" si="209"/>
        <v>#N/A</v>
      </c>
      <c r="HT22" s="31" t="e">
        <f t="shared" si="210"/>
        <v>#N/A</v>
      </c>
      <c r="HU22" s="29" t="e">
        <f t="shared" si="211"/>
        <v>#N/A</v>
      </c>
      <c r="HV22" s="31" t="e">
        <f t="shared" si="212"/>
        <v>#N/A</v>
      </c>
      <c r="HW22" s="29" t="e">
        <f t="shared" si="213"/>
        <v>#N/A</v>
      </c>
      <c r="HX22" s="31" t="e">
        <f t="shared" si="214"/>
        <v>#N/A</v>
      </c>
      <c r="HY22" s="29" t="e">
        <f t="shared" si="215"/>
        <v>#N/A</v>
      </c>
      <c r="HZ22" s="31" t="e">
        <f t="shared" si="216"/>
        <v>#N/A</v>
      </c>
      <c r="IA22" s="29" t="e">
        <f t="shared" si="217"/>
        <v>#N/A</v>
      </c>
      <c r="IB22" s="31" t="e">
        <f t="shared" si="218"/>
        <v>#N/A</v>
      </c>
      <c r="IC22" s="29" t="e">
        <f t="shared" si="219"/>
        <v>#N/A</v>
      </c>
      <c r="ID22" s="31" t="e">
        <f t="shared" si="220"/>
        <v>#N/A</v>
      </c>
      <c r="IE22" s="29" t="e">
        <f t="shared" si="221"/>
        <v>#N/A</v>
      </c>
      <c r="IF22" s="31" t="e">
        <f t="shared" si="222"/>
        <v>#N/A</v>
      </c>
      <c r="IG22" s="29" t="e">
        <f t="shared" si="223"/>
        <v>#N/A</v>
      </c>
      <c r="IH22" s="31" t="e">
        <f t="shared" si="224"/>
        <v>#N/A</v>
      </c>
      <c r="II22" s="29" t="e">
        <f t="shared" si="225"/>
        <v>#N/A</v>
      </c>
      <c r="IJ22" s="31" t="e">
        <f t="shared" si="226"/>
        <v>#N/A</v>
      </c>
      <c r="IK22" s="32" t="e">
        <f t="shared" si="227"/>
        <v>#N/A</v>
      </c>
      <c r="IL22" s="31" t="e">
        <f t="shared" si="228"/>
        <v>#N/A</v>
      </c>
      <c r="IM22" s="33" t="e">
        <f t="shared" si="229"/>
        <v>#N/A</v>
      </c>
      <c r="IN22" s="31" t="e">
        <f t="shared" si="230"/>
        <v>#N/A</v>
      </c>
      <c r="IO22" s="34" t="e">
        <f t="shared" si="231"/>
        <v>#N/A</v>
      </c>
      <c r="IP22" s="34" t="e">
        <f t="shared" si="232"/>
        <v>#N/A</v>
      </c>
      <c r="IQ22" s="34" t="e">
        <f t="shared" si="233"/>
        <v>#N/A</v>
      </c>
      <c r="IR22" s="34" t="e">
        <f t="shared" si="234"/>
        <v>#N/A</v>
      </c>
      <c r="IS22" s="9">
        <f t="shared" si="235"/>
        <v>0</v>
      </c>
      <c r="IT22" s="9" t="e">
        <f t="shared" si="236"/>
        <v>#N/A</v>
      </c>
      <c r="IU22" s="9" t="e">
        <f t="shared" si="237"/>
        <v>#N/A</v>
      </c>
      <c r="IV22" s="9" t="e">
        <f t="shared" si="238"/>
        <v>#N/A</v>
      </c>
      <c r="IW22" s="9" t="e">
        <f t="shared" si="239"/>
        <v>#N/A</v>
      </c>
      <c r="IX22" s="9" t="e">
        <f t="shared" si="240"/>
        <v>#N/A</v>
      </c>
      <c r="IY22" s="9" t="e">
        <f t="shared" si="241"/>
        <v>#N/A</v>
      </c>
      <c r="IZ22" s="9" t="e">
        <f t="shared" si="242"/>
        <v>#N/A</v>
      </c>
      <c r="JA22" s="31" t="e">
        <f t="shared" si="243"/>
        <v>#N/A</v>
      </c>
      <c r="JB22" s="29" t="e">
        <f t="shared" si="244"/>
        <v>#N/A</v>
      </c>
      <c r="JC22" s="31" t="e">
        <f t="shared" si="245"/>
        <v>#N/A</v>
      </c>
      <c r="JD22" s="29" t="e">
        <f t="shared" si="246"/>
        <v>#N/A</v>
      </c>
      <c r="JE22" s="31" t="e">
        <f t="shared" si="247"/>
        <v>#N/A</v>
      </c>
      <c r="JF22" s="29" t="e">
        <f t="shared" si="519"/>
        <v>#N/A</v>
      </c>
      <c r="JG22" s="31" t="e">
        <f t="shared" si="248"/>
        <v>#N/A</v>
      </c>
      <c r="JH22" s="29" t="e">
        <f t="shared" si="249"/>
        <v>#N/A</v>
      </c>
      <c r="JI22" s="31" t="e">
        <f t="shared" si="250"/>
        <v>#N/A</v>
      </c>
      <c r="JJ22" s="29" t="e">
        <f t="shared" si="251"/>
        <v>#N/A</v>
      </c>
      <c r="JK22" s="31" t="e">
        <f t="shared" si="252"/>
        <v>#N/A</v>
      </c>
      <c r="JL22" s="29" t="e">
        <f t="shared" si="253"/>
        <v>#N/A</v>
      </c>
      <c r="JM22" s="31" t="e">
        <f t="shared" si="254"/>
        <v>#N/A</v>
      </c>
      <c r="JN22" s="29" t="e">
        <f t="shared" si="255"/>
        <v>#N/A</v>
      </c>
      <c r="JO22" s="31" t="e">
        <f t="shared" si="256"/>
        <v>#N/A</v>
      </c>
      <c r="JP22" s="29" t="e">
        <f t="shared" si="257"/>
        <v>#N/A</v>
      </c>
      <c r="JQ22" s="31" t="e">
        <f t="shared" si="258"/>
        <v>#N/A</v>
      </c>
      <c r="JR22" s="29" t="e">
        <f t="shared" si="259"/>
        <v>#N/A</v>
      </c>
      <c r="JS22" s="31" t="e">
        <f t="shared" si="260"/>
        <v>#N/A</v>
      </c>
      <c r="JT22" s="29" t="e">
        <f t="shared" si="261"/>
        <v>#N/A</v>
      </c>
      <c r="JU22" s="31" t="e">
        <f t="shared" si="262"/>
        <v>#N/A</v>
      </c>
      <c r="JV22" s="29" t="e">
        <f t="shared" si="263"/>
        <v>#N/A</v>
      </c>
      <c r="JW22" s="31" t="e">
        <f t="shared" si="264"/>
        <v>#N/A</v>
      </c>
      <c r="JX22" s="29" t="e">
        <f t="shared" si="265"/>
        <v>#N/A</v>
      </c>
      <c r="JY22" s="31" t="e">
        <f t="shared" si="266"/>
        <v>#N/A</v>
      </c>
      <c r="JZ22" s="29" t="e">
        <f t="shared" si="267"/>
        <v>#N/A</v>
      </c>
      <c r="KA22" s="31" t="e">
        <f t="shared" si="268"/>
        <v>#N/A</v>
      </c>
      <c r="KB22" s="29" t="e">
        <f t="shared" si="269"/>
        <v>#N/A</v>
      </c>
      <c r="KC22" s="31" t="e">
        <f t="shared" si="270"/>
        <v>#N/A</v>
      </c>
      <c r="KD22" s="29" t="e">
        <f t="shared" si="271"/>
        <v>#N/A</v>
      </c>
      <c r="KE22" s="31" t="e">
        <f t="shared" si="272"/>
        <v>#N/A</v>
      </c>
      <c r="KF22" s="32" t="e">
        <f t="shared" si="273"/>
        <v>#N/A</v>
      </c>
      <c r="KG22" s="31" t="e">
        <f t="shared" si="274"/>
        <v>#N/A</v>
      </c>
      <c r="KH22" s="33" t="e">
        <f t="shared" si="275"/>
        <v>#N/A</v>
      </c>
      <c r="KI22" s="31" t="e">
        <f t="shared" si="276"/>
        <v>#N/A</v>
      </c>
      <c r="KJ22" s="34" t="e">
        <f t="shared" si="277"/>
        <v>#N/A</v>
      </c>
      <c r="KK22" s="34" t="e">
        <f t="shared" si="278"/>
        <v>#N/A</v>
      </c>
      <c r="KL22" s="34" t="e">
        <f t="shared" si="279"/>
        <v>#N/A</v>
      </c>
      <c r="KM22" s="34" t="e">
        <f t="shared" si="280"/>
        <v>#N/A</v>
      </c>
      <c r="KN22" s="9">
        <f t="shared" si="281"/>
        <v>0</v>
      </c>
      <c r="KO22" s="9" t="e">
        <f t="shared" si="282"/>
        <v>#N/A</v>
      </c>
      <c r="KP22" s="9" t="e">
        <f t="shared" si="283"/>
        <v>#N/A</v>
      </c>
      <c r="KQ22" s="9" t="e">
        <f t="shared" si="284"/>
        <v>#N/A</v>
      </c>
      <c r="KR22" s="9" t="e">
        <f t="shared" si="285"/>
        <v>#N/A</v>
      </c>
      <c r="KS22" s="9" t="e">
        <f t="shared" si="286"/>
        <v>#N/A</v>
      </c>
      <c r="KT22" s="9" t="e">
        <f t="shared" si="287"/>
        <v>#N/A</v>
      </c>
      <c r="KU22" s="9" t="e">
        <f t="shared" si="288"/>
        <v>#N/A</v>
      </c>
      <c r="KV22" s="31" t="e">
        <f t="shared" si="289"/>
        <v>#N/A</v>
      </c>
      <c r="KW22" s="29" t="e">
        <f t="shared" si="290"/>
        <v>#N/A</v>
      </c>
      <c r="KX22" s="31" t="e">
        <f t="shared" si="291"/>
        <v>#N/A</v>
      </c>
      <c r="KY22" s="29" t="e">
        <f t="shared" si="292"/>
        <v>#N/A</v>
      </c>
      <c r="KZ22" s="31" t="e">
        <f t="shared" si="293"/>
        <v>#N/A</v>
      </c>
      <c r="LA22" s="29" t="e">
        <f t="shared" si="520"/>
        <v>#N/A</v>
      </c>
      <c r="LB22" s="31" t="e">
        <f t="shared" si="294"/>
        <v>#N/A</v>
      </c>
      <c r="LC22" s="29" t="e">
        <f t="shared" si="295"/>
        <v>#N/A</v>
      </c>
      <c r="LD22" s="31" t="e">
        <f t="shared" si="296"/>
        <v>#N/A</v>
      </c>
      <c r="LE22" s="29" t="e">
        <f t="shared" si="297"/>
        <v>#N/A</v>
      </c>
      <c r="LF22" s="31" t="e">
        <f t="shared" si="298"/>
        <v>#N/A</v>
      </c>
      <c r="LG22" s="29" t="e">
        <f t="shared" si="299"/>
        <v>#N/A</v>
      </c>
      <c r="LH22" s="31" t="e">
        <f t="shared" si="300"/>
        <v>#N/A</v>
      </c>
      <c r="LI22" s="29" t="e">
        <f t="shared" si="301"/>
        <v>#N/A</v>
      </c>
      <c r="LJ22" s="31" t="e">
        <f t="shared" si="302"/>
        <v>#N/A</v>
      </c>
      <c r="LK22" s="29" t="e">
        <f t="shared" si="303"/>
        <v>#N/A</v>
      </c>
      <c r="LL22" s="31" t="e">
        <f t="shared" si="304"/>
        <v>#N/A</v>
      </c>
      <c r="LM22" s="29" t="e">
        <f t="shared" si="305"/>
        <v>#N/A</v>
      </c>
      <c r="LN22" s="31" t="e">
        <f t="shared" si="306"/>
        <v>#N/A</v>
      </c>
      <c r="LO22" s="29" t="e">
        <f t="shared" si="307"/>
        <v>#N/A</v>
      </c>
      <c r="LP22" s="31" t="e">
        <f t="shared" si="308"/>
        <v>#N/A</v>
      </c>
      <c r="LQ22" s="29" t="e">
        <f t="shared" si="309"/>
        <v>#N/A</v>
      </c>
      <c r="LR22" s="31" t="e">
        <f t="shared" si="310"/>
        <v>#N/A</v>
      </c>
      <c r="LS22" s="29" t="e">
        <f t="shared" si="311"/>
        <v>#N/A</v>
      </c>
      <c r="LT22" s="31" t="e">
        <f t="shared" si="312"/>
        <v>#N/A</v>
      </c>
      <c r="LU22" s="29" t="e">
        <f t="shared" si="313"/>
        <v>#N/A</v>
      </c>
      <c r="LV22" s="31" t="e">
        <f t="shared" si="314"/>
        <v>#N/A</v>
      </c>
      <c r="LW22" s="29" t="e">
        <f t="shared" si="315"/>
        <v>#N/A</v>
      </c>
      <c r="LX22" s="31" t="e">
        <f t="shared" si="316"/>
        <v>#N/A</v>
      </c>
      <c r="LY22" s="29" t="e">
        <f t="shared" si="317"/>
        <v>#N/A</v>
      </c>
      <c r="LZ22" s="31" t="e">
        <f t="shared" si="318"/>
        <v>#N/A</v>
      </c>
      <c r="MA22" s="32" t="e">
        <f t="shared" si="319"/>
        <v>#N/A</v>
      </c>
      <c r="MB22" s="31" t="e">
        <f t="shared" si="320"/>
        <v>#N/A</v>
      </c>
      <c r="MC22" s="33" t="e">
        <f t="shared" si="321"/>
        <v>#N/A</v>
      </c>
      <c r="MD22" s="31" t="e">
        <f t="shared" si="322"/>
        <v>#N/A</v>
      </c>
      <c r="ME22" s="34" t="e">
        <f t="shared" si="323"/>
        <v>#N/A</v>
      </c>
      <c r="MF22" s="34" t="e">
        <f t="shared" si="324"/>
        <v>#N/A</v>
      </c>
      <c r="MG22" s="34" t="e">
        <f t="shared" si="325"/>
        <v>#N/A</v>
      </c>
      <c r="MH22" s="34" t="e">
        <f t="shared" si="326"/>
        <v>#N/A</v>
      </c>
      <c r="MI22" s="9">
        <f t="shared" si="327"/>
        <v>0</v>
      </c>
      <c r="MJ22" s="9" t="e">
        <f t="shared" si="328"/>
        <v>#N/A</v>
      </c>
      <c r="MK22" s="9" t="e">
        <f t="shared" si="329"/>
        <v>#N/A</v>
      </c>
      <c r="ML22" s="9" t="e">
        <f t="shared" si="330"/>
        <v>#N/A</v>
      </c>
      <c r="MM22" s="9" t="e">
        <f t="shared" si="331"/>
        <v>#N/A</v>
      </c>
      <c r="MN22" s="9" t="e">
        <f t="shared" si="332"/>
        <v>#N/A</v>
      </c>
      <c r="MO22" s="9" t="e">
        <f t="shared" si="333"/>
        <v>#N/A</v>
      </c>
      <c r="MP22" s="9" t="e">
        <f t="shared" si="334"/>
        <v>#N/A</v>
      </c>
      <c r="MQ22" s="31" t="e">
        <f t="shared" si="335"/>
        <v>#N/A</v>
      </c>
      <c r="MR22" s="29" t="e">
        <f t="shared" si="336"/>
        <v>#N/A</v>
      </c>
      <c r="MS22" s="31" t="e">
        <f t="shared" si="337"/>
        <v>#N/A</v>
      </c>
      <c r="MT22" s="29" t="e">
        <f t="shared" si="338"/>
        <v>#N/A</v>
      </c>
      <c r="MU22" s="31" t="e">
        <f t="shared" si="339"/>
        <v>#N/A</v>
      </c>
      <c r="MV22" s="29" t="e">
        <f t="shared" si="521"/>
        <v>#N/A</v>
      </c>
      <c r="MW22" s="31" t="e">
        <f t="shared" si="340"/>
        <v>#N/A</v>
      </c>
      <c r="MX22" s="29" t="e">
        <f t="shared" si="341"/>
        <v>#N/A</v>
      </c>
      <c r="MY22" s="31" t="e">
        <f t="shared" si="342"/>
        <v>#N/A</v>
      </c>
      <c r="MZ22" s="29" t="e">
        <f t="shared" si="343"/>
        <v>#N/A</v>
      </c>
      <c r="NA22" s="31" t="e">
        <f t="shared" si="344"/>
        <v>#N/A</v>
      </c>
      <c r="NB22" s="29" t="e">
        <f t="shared" si="345"/>
        <v>#N/A</v>
      </c>
      <c r="NC22" s="31" t="e">
        <f t="shared" si="346"/>
        <v>#N/A</v>
      </c>
      <c r="ND22" s="29" t="e">
        <f t="shared" si="347"/>
        <v>#N/A</v>
      </c>
      <c r="NE22" s="31" t="e">
        <f t="shared" si="348"/>
        <v>#N/A</v>
      </c>
      <c r="NF22" s="29" t="e">
        <f t="shared" si="349"/>
        <v>#N/A</v>
      </c>
      <c r="NG22" s="31" t="e">
        <f t="shared" si="350"/>
        <v>#N/A</v>
      </c>
      <c r="NH22" s="29" t="e">
        <f t="shared" si="351"/>
        <v>#N/A</v>
      </c>
      <c r="NI22" s="31" t="e">
        <f t="shared" si="352"/>
        <v>#N/A</v>
      </c>
      <c r="NJ22" s="29" t="e">
        <f t="shared" si="353"/>
        <v>#N/A</v>
      </c>
      <c r="NK22" s="31" t="e">
        <f t="shared" si="354"/>
        <v>#N/A</v>
      </c>
      <c r="NL22" s="29" t="e">
        <f t="shared" si="355"/>
        <v>#N/A</v>
      </c>
      <c r="NM22" s="31" t="e">
        <f t="shared" si="356"/>
        <v>#N/A</v>
      </c>
      <c r="NN22" s="29" t="e">
        <f t="shared" si="357"/>
        <v>#N/A</v>
      </c>
      <c r="NO22" s="31" t="e">
        <f t="shared" si="358"/>
        <v>#N/A</v>
      </c>
      <c r="NP22" s="29" t="e">
        <f t="shared" si="359"/>
        <v>#N/A</v>
      </c>
      <c r="NQ22" s="31" t="e">
        <f t="shared" si="360"/>
        <v>#N/A</v>
      </c>
      <c r="NR22" s="29" t="e">
        <f t="shared" si="361"/>
        <v>#N/A</v>
      </c>
      <c r="NS22" s="31" t="e">
        <f t="shared" si="362"/>
        <v>#N/A</v>
      </c>
      <c r="NT22" s="29" t="e">
        <f t="shared" si="363"/>
        <v>#N/A</v>
      </c>
      <c r="NU22" s="31" t="e">
        <f t="shared" si="364"/>
        <v>#N/A</v>
      </c>
      <c r="NV22" s="32" t="e">
        <f t="shared" si="365"/>
        <v>#N/A</v>
      </c>
      <c r="NW22" s="31" t="e">
        <f t="shared" si="366"/>
        <v>#N/A</v>
      </c>
      <c r="NX22" s="33" t="e">
        <f t="shared" si="367"/>
        <v>#N/A</v>
      </c>
      <c r="NY22" s="31" t="e">
        <f t="shared" si="368"/>
        <v>#N/A</v>
      </c>
      <c r="NZ22" s="34" t="e">
        <f t="shared" si="369"/>
        <v>#N/A</v>
      </c>
      <c r="OA22" s="34" t="e">
        <f t="shared" si="370"/>
        <v>#N/A</v>
      </c>
      <c r="OB22" s="34" t="e">
        <f t="shared" si="371"/>
        <v>#N/A</v>
      </c>
      <c r="OC22" s="34" t="e">
        <f t="shared" si="372"/>
        <v>#N/A</v>
      </c>
      <c r="OD22" s="9">
        <f t="shared" si="373"/>
        <v>0</v>
      </c>
      <c r="OE22" s="9" t="e">
        <f t="shared" si="374"/>
        <v>#N/A</v>
      </c>
      <c r="OF22" s="9" t="e">
        <f t="shared" si="375"/>
        <v>#N/A</v>
      </c>
      <c r="OG22" s="9" t="e">
        <f t="shared" si="376"/>
        <v>#N/A</v>
      </c>
      <c r="OH22" s="9" t="e">
        <f t="shared" si="377"/>
        <v>#N/A</v>
      </c>
      <c r="OI22" s="9" t="e">
        <f t="shared" si="378"/>
        <v>#N/A</v>
      </c>
      <c r="OJ22" s="9" t="e">
        <f t="shared" si="379"/>
        <v>#N/A</v>
      </c>
      <c r="OK22" s="9" t="e">
        <f t="shared" si="380"/>
        <v>#N/A</v>
      </c>
      <c r="OL22" s="31" t="e">
        <f t="shared" si="381"/>
        <v>#N/A</v>
      </c>
      <c r="OM22" s="29" t="e">
        <f t="shared" si="382"/>
        <v>#N/A</v>
      </c>
      <c r="ON22" s="31" t="e">
        <f t="shared" si="383"/>
        <v>#N/A</v>
      </c>
      <c r="OO22" s="29" t="e">
        <f t="shared" si="384"/>
        <v>#N/A</v>
      </c>
      <c r="OP22" s="31" t="e">
        <f t="shared" si="385"/>
        <v>#N/A</v>
      </c>
      <c r="OQ22" s="29" t="e">
        <f t="shared" si="522"/>
        <v>#N/A</v>
      </c>
      <c r="OR22" s="31" t="e">
        <f t="shared" si="386"/>
        <v>#N/A</v>
      </c>
      <c r="OS22" s="29" t="e">
        <f t="shared" si="387"/>
        <v>#N/A</v>
      </c>
      <c r="OT22" s="31" t="e">
        <f t="shared" si="388"/>
        <v>#N/A</v>
      </c>
      <c r="OU22" s="29" t="e">
        <f t="shared" si="389"/>
        <v>#N/A</v>
      </c>
      <c r="OV22" s="31" t="e">
        <f t="shared" si="390"/>
        <v>#N/A</v>
      </c>
      <c r="OW22" s="29" t="e">
        <f t="shared" si="391"/>
        <v>#N/A</v>
      </c>
      <c r="OX22" s="31" t="e">
        <f t="shared" si="392"/>
        <v>#N/A</v>
      </c>
      <c r="OY22" s="29" t="e">
        <f t="shared" si="393"/>
        <v>#N/A</v>
      </c>
      <c r="OZ22" s="31" t="e">
        <f t="shared" si="394"/>
        <v>#N/A</v>
      </c>
      <c r="PA22" s="29" t="e">
        <f t="shared" si="395"/>
        <v>#N/A</v>
      </c>
      <c r="PB22" s="31" t="e">
        <f t="shared" si="396"/>
        <v>#N/A</v>
      </c>
      <c r="PC22" s="29" t="e">
        <f t="shared" si="397"/>
        <v>#N/A</v>
      </c>
      <c r="PD22" s="31" t="e">
        <f t="shared" si="398"/>
        <v>#N/A</v>
      </c>
      <c r="PE22" s="29" t="e">
        <f t="shared" si="399"/>
        <v>#N/A</v>
      </c>
      <c r="PF22" s="31" t="e">
        <f t="shared" si="400"/>
        <v>#N/A</v>
      </c>
      <c r="PG22" s="29" t="e">
        <f t="shared" si="401"/>
        <v>#N/A</v>
      </c>
      <c r="PH22" s="31" t="e">
        <f t="shared" si="402"/>
        <v>#N/A</v>
      </c>
      <c r="PI22" s="29" t="e">
        <f t="shared" si="403"/>
        <v>#N/A</v>
      </c>
      <c r="PJ22" s="31" t="e">
        <f t="shared" si="404"/>
        <v>#N/A</v>
      </c>
      <c r="PK22" s="29" t="e">
        <f t="shared" si="405"/>
        <v>#N/A</v>
      </c>
      <c r="PL22" s="31" t="e">
        <f t="shared" si="406"/>
        <v>#N/A</v>
      </c>
      <c r="PM22" s="29" t="e">
        <f t="shared" si="407"/>
        <v>#N/A</v>
      </c>
      <c r="PN22" s="31" t="e">
        <f t="shared" si="408"/>
        <v>#N/A</v>
      </c>
      <c r="PO22" s="29" t="e">
        <f t="shared" si="409"/>
        <v>#N/A</v>
      </c>
      <c r="PP22" s="31" t="e">
        <f t="shared" si="410"/>
        <v>#N/A</v>
      </c>
      <c r="PQ22" s="32" t="e">
        <f t="shared" si="411"/>
        <v>#N/A</v>
      </c>
      <c r="PR22" s="31" t="e">
        <f t="shared" si="412"/>
        <v>#N/A</v>
      </c>
      <c r="PS22" s="33" t="e">
        <f t="shared" si="413"/>
        <v>#N/A</v>
      </c>
      <c r="PT22" s="31" t="e">
        <f t="shared" si="414"/>
        <v>#N/A</v>
      </c>
      <c r="PU22" s="34" t="e">
        <f t="shared" si="415"/>
        <v>#N/A</v>
      </c>
      <c r="PV22" s="34" t="e">
        <f t="shared" si="416"/>
        <v>#N/A</v>
      </c>
      <c r="PW22" s="34" t="e">
        <f t="shared" si="417"/>
        <v>#N/A</v>
      </c>
      <c r="PX22" s="34" t="e">
        <f t="shared" si="418"/>
        <v>#N/A</v>
      </c>
      <c r="PY22" s="9">
        <f t="shared" si="419"/>
        <v>0</v>
      </c>
      <c r="PZ22" s="9" t="e">
        <f t="shared" si="420"/>
        <v>#N/A</v>
      </c>
      <c r="QA22" s="9" t="e">
        <f t="shared" si="421"/>
        <v>#N/A</v>
      </c>
      <c r="QB22" s="9" t="e">
        <f t="shared" si="422"/>
        <v>#N/A</v>
      </c>
      <c r="QC22" s="9" t="e">
        <f t="shared" si="423"/>
        <v>#N/A</v>
      </c>
      <c r="QD22" s="9" t="e">
        <f t="shared" si="424"/>
        <v>#N/A</v>
      </c>
      <c r="QE22" s="9" t="e">
        <f t="shared" si="425"/>
        <v>#N/A</v>
      </c>
      <c r="QF22" s="9" t="e">
        <f t="shared" si="426"/>
        <v>#N/A</v>
      </c>
      <c r="QG22" s="31" t="e">
        <f t="shared" si="427"/>
        <v>#N/A</v>
      </c>
      <c r="QH22" s="29" t="e">
        <f t="shared" si="428"/>
        <v>#N/A</v>
      </c>
      <c r="QI22" s="31" t="e">
        <f t="shared" si="429"/>
        <v>#N/A</v>
      </c>
      <c r="QJ22" s="29" t="e">
        <f t="shared" si="430"/>
        <v>#N/A</v>
      </c>
      <c r="QK22" s="31" t="e">
        <f t="shared" si="431"/>
        <v>#N/A</v>
      </c>
      <c r="QL22" s="29" t="e">
        <f t="shared" si="523"/>
        <v>#N/A</v>
      </c>
      <c r="QM22" s="31" t="e">
        <f t="shared" si="432"/>
        <v>#N/A</v>
      </c>
      <c r="QN22" s="29" t="e">
        <f t="shared" si="433"/>
        <v>#N/A</v>
      </c>
      <c r="QO22" s="31" t="e">
        <f t="shared" si="434"/>
        <v>#N/A</v>
      </c>
      <c r="QP22" s="29" t="e">
        <f t="shared" si="435"/>
        <v>#N/A</v>
      </c>
      <c r="QQ22" s="31" t="e">
        <f t="shared" si="436"/>
        <v>#N/A</v>
      </c>
      <c r="QR22" s="29" t="e">
        <f t="shared" si="437"/>
        <v>#N/A</v>
      </c>
      <c r="QS22" s="31" t="e">
        <f t="shared" si="438"/>
        <v>#N/A</v>
      </c>
      <c r="QT22" s="29" t="e">
        <f t="shared" si="439"/>
        <v>#N/A</v>
      </c>
      <c r="QU22" s="31" t="e">
        <f t="shared" si="440"/>
        <v>#N/A</v>
      </c>
      <c r="QV22" s="29" t="e">
        <f t="shared" si="441"/>
        <v>#N/A</v>
      </c>
      <c r="QW22" s="31" t="e">
        <f t="shared" si="442"/>
        <v>#N/A</v>
      </c>
      <c r="QX22" s="29" t="e">
        <f t="shared" si="443"/>
        <v>#N/A</v>
      </c>
      <c r="QY22" s="31" t="e">
        <f t="shared" si="444"/>
        <v>#N/A</v>
      </c>
      <c r="QZ22" s="29" t="e">
        <f t="shared" si="445"/>
        <v>#N/A</v>
      </c>
      <c r="RA22" s="31" t="e">
        <f t="shared" si="446"/>
        <v>#N/A</v>
      </c>
      <c r="RB22" s="29" t="e">
        <f t="shared" si="447"/>
        <v>#N/A</v>
      </c>
      <c r="RC22" s="31" t="e">
        <f t="shared" si="448"/>
        <v>#N/A</v>
      </c>
      <c r="RD22" s="29" t="e">
        <f t="shared" si="449"/>
        <v>#N/A</v>
      </c>
      <c r="RE22" s="31" t="e">
        <f t="shared" si="450"/>
        <v>#N/A</v>
      </c>
      <c r="RF22" s="29" t="e">
        <f t="shared" si="451"/>
        <v>#N/A</v>
      </c>
      <c r="RG22" s="31" t="e">
        <f t="shared" si="452"/>
        <v>#N/A</v>
      </c>
      <c r="RH22" s="29" t="e">
        <f t="shared" si="453"/>
        <v>#N/A</v>
      </c>
      <c r="RI22" s="31" t="e">
        <f t="shared" si="454"/>
        <v>#N/A</v>
      </c>
      <c r="RJ22" s="29" t="e">
        <f t="shared" si="455"/>
        <v>#N/A</v>
      </c>
      <c r="RK22" s="31" t="e">
        <f t="shared" si="456"/>
        <v>#N/A</v>
      </c>
      <c r="RL22" s="32" t="e">
        <f t="shared" si="457"/>
        <v>#N/A</v>
      </c>
      <c r="RM22" s="31" t="e">
        <f t="shared" si="458"/>
        <v>#N/A</v>
      </c>
      <c r="RN22" s="33" t="e">
        <f t="shared" si="459"/>
        <v>#N/A</v>
      </c>
      <c r="RO22" s="31" t="e">
        <f t="shared" si="460"/>
        <v>#N/A</v>
      </c>
      <c r="RP22" s="34" t="e">
        <f t="shared" si="461"/>
        <v>#N/A</v>
      </c>
      <c r="RQ22" s="34" t="e">
        <f t="shared" si="462"/>
        <v>#N/A</v>
      </c>
      <c r="RR22" s="34" t="e">
        <f t="shared" si="463"/>
        <v>#N/A</v>
      </c>
      <c r="RS22" s="34" t="e">
        <f t="shared" si="464"/>
        <v>#N/A</v>
      </c>
      <c r="RT22" s="9">
        <f t="shared" si="465"/>
        <v>0</v>
      </c>
      <c r="RU22" s="9" t="e">
        <f t="shared" si="466"/>
        <v>#N/A</v>
      </c>
      <c r="RV22" s="9" t="e">
        <f t="shared" si="467"/>
        <v>#N/A</v>
      </c>
      <c r="RW22" s="9" t="e">
        <f t="shared" si="468"/>
        <v>#N/A</v>
      </c>
      <c r="RX22" s="9" t="e">
        <f t="shared" si="469"/>
        <v>#N/A</v>
      </c>
      <c r="RY22" s="9" t="e">
        <f t="shared" si="470"/>
        <v>#N/A</v>
      </c>
      <c r="RZ22" s="9" t="e">
        <f t="shared" si="471"/>
        <v>#N/A</v>
      </c>
      <c r="SA22" s="9" t="e">
        <f t="shared" si="472"/>
        <v>#N/A</v>
      </c>
      <c r="SB22" s="31" t="e">
        <f t="shared" si="473"/>
        <v>#N/A</v>
      </c>
      <c r="SC22" s="29" t="e">
        <f t="shared" si="474"/>
        <v>#N/A</v>
      </c>
      <c r="SD22" s="31" t="e">
        <f t="shared" si="475"/>
        <v>#N/A</v>
      </c>
      <c r="SE22" s="29" t="e">
        <f t="shared" si="476"/>
        <v>#N/A</v>
      </c>
      <c r="SF22" s="31" t="e">
        <f t="shared" si="477"/>
        <v>#N/A</v>
      </c>
      <c r="SG22" s="29" t="e">
        <f t="shared" si="524"/>
        <v>#N/A</v>
      </c>
      <c r="SH22" s="31" t="e">
        <f t="shared" si="478"/>
        <v>#N/A</v>
      </c>
      <c r="SI22" s="29" t="e">
        <f t="shared" si="479"/>
        <v>#N/A</v>
      </c>
      <c r="SJ22" s="31" t="e">
        <f t="shared" si="480"/>
        <v>#N/A</v>
      </c>
      <c r="SK22" s="29" t="e">
        <f t="shared" si="481"/>
        <v>#N/A</v>
      </c>
      <c r="SL22" s="31" t="e">
        <f t="shared" si="482"/>
        <v>#N/A</v>
      </c>
      <c r="SM22" s="29" t="e">
        <f t="shared" si="483"/>
        <v>#N/A</v>
      </c>
      <c r="SN22" s="31" t="e">
        <f t="shared" si="484"/>
        <v>#N/A</v>
      </c>
      <c r="SO22" s="29" t="e">
        <f t="shared" si="485"/>
        <v>#N/A</v>
      </c>
      <c r="SP22" s="31" t="e">
        <f t="shared" si="486"/>
        <v>#N/A</v>
      </c>
      <c r="SQ22" s="29" t="e">
        <f t="shared" si="487"/>
        <v>#N/A</v>
      </c>
      <c r="SR22" s="31" t="e">
        <f t="shared" si="488"/>
        <v>#N/A</v>
      </c>
      <c r="SS22" s="29" t="e">
        <f t="shared" si="489"/>
        <v>#N/A</v>
      </c>
      <c r="ST22" s="31" t="e">
        <f t="shared" si="490"/>
        <v>#N/A</v>
      </c>
      <c r="SU22" s="29" t="e">
        <f t="shared" si="491"/>
        <v>#N/A</v>
      </c>
      <c r="SV22" s="31" t="e">
        <f t="shared" si="492"/>
        <v>#N/A</v>
      </c>
      <c r="SW22" s="29" t="e">
        <f t="shared" si="493"/>
        <v>#N/A</v>
      </c>
      <c r="SX22" s="31" t="e">
        <f t="shared" si="494"/>
        <v>#N/A</v>
      </c>
      <c r="SY22" s="29" t="e">
        <f t="shared" si="495"/>
        <v>#N/A</v>
      </c>
      <c r="SZ22" s="31" t="e">
        <f t="shared" si="496"/>
        <v>#N/A</v>
      </c>
      <c r="TA22" s="29" t="e">
        <f t="shared" si="497"/>
        <v>#N/A</v>
      </c>
      <c r="TB22" s="31" t="e">
        <f t="shared" si="498"/>
        <v>#N/A</v>
      </c>
      <c r="TC22" s="29" t="e">
        <f t="shared" si="499"/>
        <v>#N/A</v>
      </c>
      <c r="TD22" s="31" t="e">
        <f t="shared" si="500"/>
        <v>#N/A</v>
      </c>
      <c r="TE22" s="29" t="e">
        <f t="shared" si="501"/>
        <v>#N/A</v>
      </c>
      <c r="TF22" s="31" t="e">
        <f t="shared" si="502"/>
        <v>#N/A</v>
      </c>
      <c r="TG22" s="32" t="e">
        <f t="shared" si="503"/>
        <v>#N/A</v>
      </c>
      <c r="TH22" s="31" t="e">
        <f t="shared" si="504"/>
        <v>#N/A</v>
      </c>
      <c r="TI22" s="33" t="e">
        <f t="shared" si="505"/>
        <v>#N/A</v>
      </c>
      <c r="TJ22" s="31" t="e">
        <f t="shared" si="506"/>
        <v>#N/A</v>
      </c>
      <c r="TK22" s="34" t="e">
        <f t="shared" si="507"/>
        <v>#N/A</v>
      </c>
      <c r="TL22" s="34" t="e">
        <f t="shared" si="508"/>
        <v>#N/A</v>
      </c>
      <c r="TM22" s="34" t="e">
        <f t="shared" si="509"/>
        <v>#N/A</v>
      </c>
      <c r="TN22" s="34" t="e">
        <f t="shared" si="510"/>
        <v>#N/A</v>
      </c>
      <c r="TO22" s="49" t="str">
        <f t="shared" si="511"/>
        <v/>
      </c>
      <c r="TP22" s="49" t="str">
        <f t="shared" si="512"/>
        <v/>
      </c>
      <c r="TQ22" s="49" t="str">
        <f t="shared" si="513"/>
        <v/>
      </c>
      <c r="TR22" s="63" t="str">
        <f>IF(AND(D22&lt;&gt;"",E22&lt;&gt;""),TQ22*VLOOKUP(C22,Tableau1[#All],10,FALSE)+TP22*VLOOKUP(C22,Tableau1[#All],11,FALSE)+TO22*VLOOKUP(C22,Tableau1[#All],12,FALSE),"")</f>
        <v/>
      </c>
      <c r="TS22" s="64" t="str">
        <f>IF(AND(D22&lt;&gt;"",E22&lt;&gt;""),($TQ22/15)*VLOOKUP($C22,Tableau1[#All],11,FALSE)+$TP22*VLOOKUP($C22,Tableau1[#All],11,FALSE)+$TO22*VLOOKUP($C22,Tableau1[#All],12,FALSE),"")</f>
        <v/>
      </c>
      <c r="TT22" s="119" t="str">
        <f>IF(AND(D22&lt;&gt;"",E22&lt;&gt;""),(($TQ22/15)/10)*VLOOKUP($C22,Tableau1[#All],12,FALSE)+($TP22/10)*VLOOKUP($C22,Tableau1[#All],12,FALSE)+$TO22*VLOOKUP($C22,Tableau1[#All],12,FALSE),"")</f>
        <v/>
      </c>
      <c r="TU22" s="121">
        <f t="shared" si="0"/>
        <v>0</v>
      </c>
    </row>
    <row r="23" spans="2:541" ht="15.75" customHeight="1">
      <c r="B23" s="58">
        <v>8</v>
      </c>
      <c r="C23" s="188"/>
      <c r="D23" s="110" t="str">
        <f>IF(C23&lt;&gt;"",VLOOKUP(C23,Tableau1[#All],2,FALSE),"")</f>
        <v/>
      </c>
      <c r="E23" s="46"/>
      <c r="F23" s="46"/>
      <c r="G23" s="51">
        <f t="shared" si="1"/>
        <v>0</v>
      </c>
      <c r="H23" s="30" t="e">
        <f>VLOOKUP($C23,Tableau1[#All],3,FALSE)</f>
        <v>#N/A</v>
      </c>
      <c r="I23" s="30" t="e">
        <f>VLOOKUP($C23,Tableau1[#All],4,FALSE)</f>
        <v>#N/A</v>
      </c>
      <c r="J23" s="30" t="e">
        <f>VLOOKUP($C23,Tableau1[#All],5,FALSE)</f>
        <v>#N/A</v>
      </c>
      <c r="K23" s="30" t="e">
        <f>VLOOKUP($C23,Tableau1[#All],6,FALSE)</f>
        <v>#N/A</v>
      </c>
      <c r="L23" s="30" t="e">
        <f>VLOOKUP($C23,Tableau1[#All],7,FALSE)</f>
        <v>#N/A</v>
      </c>
      <c r="M23" s="30" t="e">
        <f>VLOOKUP($C23,Tableau1[#All],8,FALSE)</f>
        <v>#N/A</v>
      </c>
      <c r="N23" s="30" t="e">
        <f>VLOOKUP($C23,Tableau1[#All],9,FALSE)</f>
        <v>#N/A</v>
      </c>
      <c r="O23" s="30" t="e">
        <f t="shared" si="2"/>
        <v>#N/A</v>
      </c>
      <c r="P23" s="30" t="e">
        <f t="shared" si="3"/>
        <v>#N/A</v>
      </c>
      <c r="Q23" s="30" t="e">
        <f t="shared" si="4"/>
        <v>#N/A</v>
      </c>
      <c r="R23" s="9">
        <f t="shared" si="5"/>
        <v>0</v>
      </c>
      <c r="S23" s="9" t="e">
        <f t="shared" si="6"/>
        <v>#N/A</v>
      </c>
      <c r="T23" s="9" t="e">
        <f t="shared" si="7"/>
        <v>#N/A</v>
      </c>
      <c r="U23" s="9" t="e">
        <f t="shared" si="8"/>
        <v>#N/A</v>
      </c>
      <c r="V23" s="9" t="e">
        <f t="shared" si="9"/>
        <v>#N/A</v>
      </c>
      <c r="W23" s="9" t="e">
        <f t="shared" si="10"/>
        <v>#N/A</v>
      </c>
      <c r="X23" s="9" t="e">
        <f t="shared" si="11"/>
        <v>#N/A</v>
      </c>
      <c r="Y23" s="9" t="e">
        <f t="shared" si="12"/>
        <v>#N/A</v>
      </c>
      <c r="Z23" s="31" t="e">
        <f t="shared" si="13"/>
        <v>#N/A</v>
      </c>
      <c r="AA23" s="29" t="e">
        <f t="shared" si="14"/>
        <v>#N/A</v>
      </c>
      <c r="AB23" s="31" t="e">
        <f t="shared" si="15"/>
        <v>#N/A</v>
      </c>
      <c r="AC23" s="29" t="e">
        <f t="shared" si="16"/>
        <v>#N/A</v>
      </c>
      <c r="AD23" s="31" t="e">
        <f t="shared" si="17"/>
        <v>#N/A</v>
      </c>
      <c r="AE23" s="29" t="e">
        <f t="shared" si="514"/>
        <v>#N/A</v>
      </c>
      <c r="AF23" s="31" t="e">
        <f t="shared" si="18"/>
        <v>#N/A</v>
      </c>
      <c r="AG23" s="29" t="e">
        <f t="shared" si="19"/>
        <v>#N/A</v>
      </c>
      <c r="AH23" s="31" t="e">
        <f t="shared" si="20"/>
        <v>#N/A</v>
      </c>
      <c r="AI23" s="29" t="e">
        <f t="shared" si="21"/>
        <v>#N/A</v>
      </c>
      <c r="AJ23" s="31" t="e">
        <f t="shared" si="22"/>
        <v>#N/A</v>
      </c>
      <c r="AK23" s="29" t="e">
        <f t="shared" si="23"/>
        <v>#N/A</v>
      </c>
      <c r="AL23" s="31" t="e">
        <f t="shared" si="24"/>
        <v>#N/A</v>
      </c>
      <c r="AM23" s="29" t="e">
        <f t="shared" si="25"/>
        <v>#N/A</v>
      </c>
      <c r="AN23" s="31" t="e">
        <f t="shared" si="26"/>
        <v>#N/A</v>
      </c>
      <c r="AO23" s="29" t="e">
        <f t="shared" si="27"/>
        <v>#N/A</v>
      </c>
      <c r="AP23" s="31" t="e">
        <f t="shared" si="28"/>
        <v>#N/A</v>
      </c>
      <c r="AQ23" s="29" t="e">
        <f t="shared" si="29"/>
        <v>#N/A</v>
      </c>
      <c r="AR23" s="31" t="e">
        <f t="shared" si="30"/>
        <v>#N/A</v>
      </c>
      <c r="AS23" s="29" t="e">
        <f t="shared" si="31"/>
        <v>#N/A</v>
      </c>
      <c r="AT23" s="31" t="e">
        <f t="shared" si="32"/>
        <v>#N/A</v>
      </c>
      <c r="AU23" s="29" t="e">
        <f t="shared" si="33"/>
        <v>#N/A</v>
      </c>
      <c r="AV23" s="31" t="e">
        <f t="shared" si="34"/>
        <v>#N/A</v>
      </c>
      <c r="AW23" s="29" t="e">
        <f t="shared" si="35"/>
        <v>#N/A</v>
      </c>
      <c r="AX23" s="31" t="e">
        <f t="shared" si="36"/>
        <v>#N/A</v>
      </c>
      <c r="AY23" s="29" t="e">
        <f t="shared" si="37"/>
        <v>#N/A</v>
      </c>
      <c r="AZ23" s="31" t="e">
        <f t="shared" si="38"/>
        <v>#N/A</v>
      </c>
      <c r="BA23" s="29" t="e">
        <f t="shared" si="39"/>
        <v>#N/A</v>
      </c>
      <c r="BB23" s="31" t="e">
        <f t="shared" si="40"/>
        <v>#N/A</v>
      </c>
      <c r="BC23" s="29" t="e">
        <f t="shared" si="41"/>
        <v>#N/A</v>
      </c>
      <c r="BD23" s="31" t="e">
        <f t="shared" si="42"/>
        <v>#N/A</v>
      </c>
      <c r="BE23" s="32" t="e">
        <f t="shared" si="43"/>
        <v>#N/A</v>
      </c>
      <c r="BF23" s="31" t="e">
        <f t="shared" si="44"/>
        <v>#N/A</v>
      </c>
      <c r="BG23" s="33" t="e">
        <f t="shared" si="45"/>
        <v>#N/A</v>
      </c>
      <c r="BH23" s="31" t="e">
        <f t="shared" si="46"/>
        <v>#N/A</v>
      </c>
      <c r="BI23" s="34" t="e">
        <f t="shared" si="47"/>
        <v>#N/A</v>
      </c>
      <c r="BJ23" s="34" t="e">
        <f t="shared" si="48"/>
        <v>#N/A</v>
      </c>
      <c r="BK23" s="34" t="e">
        <f t="shared" si="49"/>
        <v>#N/A</v>
      </c>
      <c r="BL23" s="34" t="e">
        <f t="shared" si="50"/>
        <v>#N/A</v>
      </c>
      <c r="BM23" s="9">
        <f t="shared" si="51"/>
        <v>0</v>
      </c>
      <c r="BN23" s="9" t="e">
        <f t="shared" si="52"/>
        <v>#N/A</v>
      </c>
      <c r="BO23" s="9" t="e">
        <f t="shared" si="53"/>
        <v>#N/A</v>
      </c>
      <c r="BP23" s="9" t="e">
        <f t="shared" si="54"/>
        <v>#N/A</v>
      </c>
      <c r="BQ23" s="9" t="e">
        <f t="shared" si="55"/>
        <v>#N/A</v>
      </c>
      <c r="BR23" s="9" t="e">
        <f t="shared" si="56"/>
        <v>#N/A</v>
      </c>
      <c r="BS23" s="9" t="e">
        <f t="shared" si="57"/>
        <v>#N/A</v>
      </c>
      <c r="BT23" s="9" t="e">
        <f t="shared" si="58"/>
        <v>#N/A</v>
      </c>
      <c r="BU23" s="31" t="e">
        <f t="shared" si="59"/>
        <v>#N/A</v>
      </c>
      <c r="BV23" s="29" t="e">
        <f t="shared" si="60"/>
        <v>#N/A</v>
      </c>
      <c r="BW23" s="31" t="e">
        <f t="shared" si="61"/>
        <v>#N/A</v>
      </c>
      <c r="BX23" s="29" t="e">
        <f t="shared" si="62"/>
        <v>#N/A</v>
      </c>
      <c r="BY23" s="31" t="e">
        <f t="shared" si="63"/>
        <v>#N/A</v>
      </c>
      <c r="BZ23" s="29" t="e">
        <f t="shared" si="515"/>
        <v>#N/A</v>
      </c>
      <c r="CA23" s="31" t="e">
        <f t="shared" si="64"/>
        <v>#N/A</v>
      </c>
      <c r="CB23" s="29" t="e">
        <f t="shared" si="65"/>
        <v>#N/A</v>
      </c>
      <c r="CC23" s="31" t="e">
        <f t="shared" si="66"/>
        <v>#N/A</v>
      </c>
      <c r="CD23" s="29" t="e">
        <f t="shared" si="67"/>
        <v>#N/A</v>
      </c>
      <c r="CE23" s="31" t="e">
        <f t="shared" si="68"/>
        <v>#N/A</v>
      </c>
      <c r="CF23" s="29" t="e">
        <f t="shared" si="69"/>
        <v>#N/A</v>
      </c>
      <c r="CG23" s="31" t="e">
        <f t="shared" si="70"/>
        <v>#N/A</v>
      </c>
      <c r="CH23" s="29" t="e">
        <f t="shared" si="71"/>
        <v>#N/A</v>
      </c>
      <c r="CI23" s="31" t="e">
        <f t="shared" si="72"/>
        <v>#N/A</v>
      </c>
      <c r="CJ23" s="29" t="e">
        <f t="shared" si="73"/>
        <v>#N/A</v>
      </c>
      <c r="CK23" s="31" t="e">
        <f t="shared" si="74"/>
        <v>#N/A</v>
      </c>
      <c r="CL23" s="29" t="e">
        <f t="shared" si="75"/>
        <v>#N/A</v>
      </c>
      <c r="CM23" s="31" t="e">
        <f t="shared" si="76"/>
        <v>#N/A</v>
      </c>
      <c r="CN23" s="29" t="e">
        <f t="shared" si="77"/>
        <v>#N/A</v>
      </c>
      <c r="CO23" s="31" t="e">
        <f t="shared" si="78"/>
        <v>#N/A</v>
      </c>
      <c r="CP23" s="29" t="e">
        <f t="shared" si="79"/>
        <v>#N/A</v>
      </c>
      <c r="CQ23" s="31" t="e">
        <f t="shared" si="80"/>
        <v>#N/A</v>
      </c>
      <c r="CR23" s="29" t="e">
        <f t="shared" si="81"/>
        <v>#N/A</v>
      </c>
      <c r="CS23" s="31" t="e">
        <f t="shared" si="82"/>
        <v>#N/A</v>
      </c>
      <c r="CT23" s="29" t="e">
        <f t="shared" si="83"/>
        <v>#N/A</v>
      </c>
      <c r="CU23" s="31" t="e">
        <f t="shared" si="84"/>
        <v>#N/A</v>
      </c>
      <c r="CV23" s="29" t="e">
        <f t="shared" si="85"/>
        <v>#N/A</v>
      </c>
      <c r="CW23" s="31" t="e">
        <f t="shared" si="86"/>
        <v>#N/A</v>
      </c>
      <c r="CX23" s="29" t="e">
        <f t="shared" si="87"/>
        <v>#N/A</v>
      </c>
      <c r="CY23" s="31" t="e">
        <f t="shared" si="88"/>
        <v>#N/A</v>
      </c>
      <c r="CZ23" s="32" t="e">
        <f t="shared" si="89"/>
        <v>#N/A</v>
      </c>
      <c r="DA23" s="31" t="e">
        <f t="shared" si="90"/>
        <v>#N/A</v>
      </c>
      <c r="DB23" s="33" t="e">
        <f t="shared" si="91"/>
        <v>#N/A</v>
      </c>
      <c r="DC23" s="31" t="e">
        <f t="shared" si="92"/>
        <v>#N/A</v>
      </c>
      <c r="DD23" s="34" t="e">
        <f t="shared" si="93"/>
        <v>#N/A</v>
      </c>
      <c r="DE23" s="34" t="e">
        <f t="shared" si="94"/>
        <v>#N/A</v>
      </c>
      <c r="DF23" s="34" t="e">
        <f t="shared" si="95"/>
        <v>#N/A</v>
      </c>
      <c r="DG23" s="34" t="e">
        <f t="shared" si="96"/>
        <v>#N/A</v>
      </c>
      <c r="DH23" s="9">
        <f t="shared" si="97"/>
        <v>0</v>
      </c>
      <c r="DI23" s="9" t="e">
        <f t="shared" si="98"/>
        <v>#N/A</v>
      </c>
      <c r="DJ23" s="9" t="e">
        <f t="shared" si="99"/>
        <v>#N/A</v>
      </c>
      <c r="DK23" s="9" t="e">
        <f t="shared" si="100"/>
        <v>#N/A</v>
      </c>
      <c r="DL23" s="9" t="e">
        <f t="shared" si="101"/>
        <v>#N/A</v>
      </c>
      <c r="DM23" s="9" t="e">
        <f t="shared" si="102"/>
        <v>#N/A</v>
      </c>
      <c r="DN23" s="9" t="e">
        <f t="shared" si="103"/>
        <v>#N/A</v>
      </c>
      <c r="DO23" s="9" t="e">
        <f t="shared" si="104"/>
        <v>#N/A</v>
      </c>
      <c r="DP23" s="31" t="e">
        <f t="shared" si="105"/>
        <v>#N/A</v>
      </c>
      <c r="DQ23" s="29" t="e">
        <f t="shared" si="106"/>
        <v>#N/A</v>
      </c>
      <c r="DR23" s="31" t="e">
        <f t="shared" si="107"/>
        <v>#N/A</v>
      </c>
      <c r="DS23" s="29" t="e">
        <f t="shared" si="108"/>
        <v>#N/A</v>
      </c>
      <c r="DT23" s="31" t="e">
        <f t="shared" si="109"/>
        <v>#N/A</v>
      </c>
      <c r="DU23" s="29" t="e">
        <f t="shared" si="516"/>
        <v>#N/A</v>
      </c>
      <c r="DV23" s="31" t="e">
        <f t="shared" si="110"/>
        <v>#N/A</v>
      </c>
      <c r="DW23" s="29" t="e">
        <f t="shared" si="111"/>
        <v>#N/A</v>
      </c>
      <c r="DX23" s="31" t="e">
        <f t="shared" si="112"/>
        <v>#N/A</v>
      </c>
      <c r="DY23" s="29" t="e">
        <f t="shared" si="113"/>
        <v>#N/A</v>
      </c>
      <c r="DZ23" s="31" t="e">
        <f t="shared" si="114"/>
        <v>#N/A</v>
      </c>
      <c r="EA23" s="29" t="e">
        <f t="shared" si="115"/>
        <v>#N/A</v>
      </c>
      <c r="EB23" s="31" t="e">
        <f t="shared" si="116"/>
        <v>#N/A</v>
      </c>
      <c r="EC23" s="29" t="e">
        <f t="shared" si="117"/>
        <v>#N/A</v>
      </c>
      <c r="ED23" s="31" t="e">
        <f t="shared" si="118"/>
        <v>#N/A</v>
      </c>
      <c r="EE23" s="29" t="e">
        <f t="shared" si="119"/>
        <v>#N/A</v>
      </c>
      <c r="EF23" s="31" t="e">
        <f t="shared" si="120"/>
        <v>#N/A</v>
      </c>
      <c r="EG23" s="29" t="e">
        <f t="shared" si="121"/>
        <v>#N/A</v>
      </c>
      <c r="EH23" s="31" t="e">
        <f t="shared" si="122"/>
        <v>#N/A</v>
      </c>
      <c r="EI23" s="29" t="e">
        <f t="shared" si="123"/>
        <v>#N/A</v>
      </c>
      <c r="EJ23" s="31" t="e">
        <f t="shared" si="124"/>
        <v>#N/A</v>
      </c>
      <c r="EK23" s="29" t="e">
        <f t="shared" si="125"/>
        <v>#N/A</v>
      </c>
      <c r="EL23" s="31" t="e">
        <f t="shared" si="126"/>
        <v>#N/A</v>
      </c>
      <c r="EM23" s="29" t="e">
        <f t="shared" si="127"/>
        <v>#N/A</v>
      </c>
      <c r="EN23" s="31" t="e">
        <f t="shared" si="128"/>
        <v>#N/A</v>
      </c>
      <c r="EO23" s="29" t="e">
        <f t="shared" si="129"/>
        <v>#N/A</v>
      </c>
      <c r="EP23" s="31" t="e">
        <f t="shared" si="130"/>
        <v>#N/A</v>
      </c>
      <c r="EQ23" s="29" t="e">
        <f t="shared" si="131"/>
        <v>#N/A</v>
      </c>
      <c r="ER23" s="31" t="e">
        <f t="shared" si="132"/>
        <v>#N/A</v>
      </c>
      <c r="ES23" s="29" t="e">
        <f t="shared" si="133"/>
        <v>#N/A</v>
      </c>
      <c r="ET23" s="31" t="e">
        <f t="shared" si="134"/>
        <v>#N/A</v>
      </c>
      <c r="EU23" s="32" t="e">
        <f t="shared" si="135"/>
        <v>#N/A</v>
      </c>
      <c r="EV23" s="31" t="e">
        <f t="shared" si="136"/>
        <v>#N/A</v>
      </c>
      <c r="EW23" s="33" t="e">
        <f t="shared" si="137"/>
        <v>#N/A</v>
      </c>
      <c r="EX23" s="31" t="e">
        <f t="shared" si="138"/>
        <v>#N/A</v>
      </c>
      <c r="EY23" s="34" t="e">
        <f t="shared" si="139"/>
        <v>#N/A</v>
      </c>
      <c r="EZ23" s="34" t="e">
        <f t="shared" si="140"/>
        <v>#N/A</v>
      </c>
      <c r="FA23" s="34" t="e">
        <f t="shared" si="141"/>
        <v>#N/A</v>
      </c>
      <c r="FB23" s="34" t="e">
        <f t="shared" si="142"/>
        <v>#N/A</v>
      </c>
      <c r="FC23" s="9">
        <f t="shared" si="143"/>
        <v>0</v>
      </c>
      <c r="FD23" s="9" t="e">
        <f t="shared" si="144"/>
        <v>#N/A</v>
      </c>
      <c r="FE23" s="9" t="e">
        <f t="shared" si="145"/>
        <v>#N/A</v>
      </c>
      <c r="FF23" s="9" t="e">
        <f t="shared" si="146"/>
        <v>#N/A</v>
      </c>
      <c r="FG23" s="9" t="e">
        <f t="shared" si="147"/>
        <v>#N/A</v>
      </c>
      <c r="FH23" s="9" t="e">
        <f t="shared" si="148"/>
        <v>#N/A</v>
      </c>
      <c r="FI23" s="9" t="e">
        <f t="shared" si="149"/>
        <v>#N/A</v>
      </c>
      <c r="FJ23" s="9" t="e">
        <f t="shared" si="150"/>
        <v>#N/A</v>
      </c>
      <c r="FK23" s="31" t="e">
        <f t="shared" si="151"/>
        <v>#N/A</v>
      </c>
      <c r="FL23" s="29" t="e">
        <f t="shared" si="152"/>
        <v>#N/A</v>
      </c>
      <c r="FM23" s="31" t="e">
        <f t="shared" si="153"/>
        <v>#N/A</v>
      </c>
      <c r="FN23" s="29" t="e">
        <f t="shared" si="154"/>
        <v>#N/A</v>
      </c>
      <c r="FO23" s="31" t="e">
        <f t="shared" si="155"/>
        <v>#N/A</v>
      </c>
      <c r="FP23" s="29" t="e">
        <f t="shared" si="517"/>
        <v>#N/A</v>
      </c>
      <c r="FQ23" s="31" t="e">
        <f t="shared" si="156"/>
        <v>#N/A</v>
      </c>
      <c r="FR23" s="29" t="e">
        <f t="shared" si="157"/>
        <v>#N/A</v>
      </c>
      <c r="FS23" s="31" t="e">
        <f t="shared" si="158"/>
        <v>#N/A</v>
      </c>
      <c r="FT23" s="29" t="e">
        <f t="shared" si="159"/>
        <v>#N/A</v>
      </c>
      <c r="FU23" s="31" t="e">
        <f t="shared" si="160"/>
        <v>#N/A</v>
      </c>
      <c r="FV23" s="29" t="e">
        <f t="shared" si="161"/>
        <v>#N/A</v>
      </c>
      <c r="FW23" s="31" t="e">
        <f t="shared" si="162"/>
        <v>#N/A</v>
      </c>
      <c r="FX23" s="29" t="e">
        <f t="shared" si="163"/>
        <v>#N/A</v>
      </c>
      <c r="FY23" s="31" t="e">
        <f t="shared" si="164"/>
        <v>#N/A</v>
      </c>
      <c r="FZ23" s="29" t="e">
        <f t="shared" si="165"/>
        <v>#N/A</v>
      </c>
      <c r="GA23" s="31" t="e">
        <f t="shared" si="166"/>
        <v>#N/A</v>
      </c>
      <c r="GB23" s="29" t="e">
        <f t="shared" si="167"/>
        <v>#N/A</v>
      </c>
      <c r="GC23" s="31" t="e">
        <f t="shared" si="168"/>
        <v>#N/A</v>
      </c>
      <c r="GD23" s="29" t="e">
        <f t="shared" si="169"/>
        <v>#N/A</v>
      </c>
      <c r="GE23" s="31" t="e">
        <f t="shared" si="170"/>
        <v>#N/A</v>
      </c>
      <c r="GF23" s="29" t="e">
        <f t="shared" si="171"/>
        <v>#N/A</v>
      </c>
      <c r="GG23" s="31" t="e">
        <f t="shared" si="172"/>
        <v>#N/A</v>
      </c>
      <c r="GH23" s="29" t="e">
        <f t="shared" si="173"/>
        <v>#N/A</v>
      </c>
      <c r="GI23" s="31" t="e">
        <f t="shared" si="174"/>
        <v>#N/A</v>
      </c>
      <c r="GJ23" s="29" t="e">
        <f t="shared" si="175"/>
        <v>#N/A</v>
      </c>
      <c r="GK23" s="31" t="e">
        <f t="shared" si="176"/>
        <v>#N/A</v>
      </c>
      <c r="GL23" s="29" t="e">
        <f t="shared" si="177"/>
        <v>#N/A</v>
      </c>
      <c r="GM23" s="31" t="e">
        <f t="shared" si="178"/>
        <v>#N/A</v>
      </c>
      <c r="GN23" s="29" t="e">
        <f t="shared" si="179"/>
        <v>#N/A</v>
      </c>
      <c r="GO23" s="31" t="e">
        <f t="shared" si="180"/>
        <v>#N/A</v>
      </c>
      <c r="GP23" s="32" t="e">
        <f t="shared" si="181"/>
        <v>#N/A</v>
      </c>
      <c r="GQ23" s="31" t="e">
        <f t="shared" si="182"/>
        <v>#N/A</v>
      </c>
      <c r="GR23" s="33" t="e">
        <f t="shared" si="183"/>
        <v>#N/A</v>
      </c>
      <c r="GS23" s="31" t="e">
        <f t="shared" si="184"/>
        <v>#N/A</v>
      </c>
      <c r="GT23" s="34" t="e">
        <f t="shared" si="185"/>
        <v>#N/A</v>
      </c>
      <c r="GU23" s="34" t="e">
        <f t="shared" si="186"/>
        <v>#N/A</v>
      </c>
      <c r="GV23" s="34" t="e">
        <f t="shared" si="187"/>
        <v>#N/A</v>
      </c>
      <c r="GW23" s="34" t="e">
        <f t="shared" si="188"/>
        <v>#N/A</v>
      </c>
      <c r="GX23" s="9">
        <f t="shared" si="189"/>
        <v>0</v>
      </c>
      <c r="GY23" s="9" t="e">
        <f t="shared" si="190"/>
        <v>#N/A</v>
      </c>
      <c r="GZ23" s="9" t="e">
        <f t="shared" si="191"/>
        <v>#N/A</v>
      </c>
      <c r="HA23" s="9" t="e">
        <f t="shared" si="192"/>
        <v>#N/A</v>
      </c>
      <c r="HB23" s="9" t="e">
        <f t="shared" si="193"/>
        <v>#N/A</v>
      </c>
      <c r="HC23" s="9" t="e">
        <f t="shared" si="194"/>
        <v>#N/A</v>
      </c>
      <c r="HD23" s="9" t="e">
        <f t="shared" si="195"/>
        <v>#N/A</v>
      </c>
      <c r="HE23" s="9" t="e">
        <f t="shared" si="196"/>
        <v>#N/A</v>
      </c>
      <c r="HF23" s="31" t="e">
        <f t="shared" si="197"/>
        <v>#N/A</v>
      </c>
      <c r="HG23" s="29" t="e">
        <f t="shared" si="198"/>
        <v>#N/A</v>
      </c>
      <c r="HH23" s="31" t="e">
        <f t="shared" si="199"/>
        <v>#N/A</v>
      </c>
      <c r="HI23" s="29" t="e">
        <f t="shared" si="200"/>
        <v>#N/A</v>
      </c>
      <c r="HJ23" s="31" t="e">
        <f t="shared" si="201"/>
        <v>#N/A</v>
      </c>
      <c r="HK23" s="29" t="e">
        <f t="shared" si="518"/>
        <v>#N/A</v>
      </c>
      <c r="HL23" s="31" t="e">
        <f t="shared" si="202"/>
        <v>#N/A</v>
      </c>
      <c r="HM23" s="29" t="e">
        <f t="shared" si="203"/>
        <v>#N/A</v>
      </c>
      <c r="HN23" s="31" t="e">
        <f t="shared" si="204"/>
        <v>#N/A</v>
      </c>
      <c r="HO23" s="29" t="e">
        <f t="shared" si="205"/>
        <v>#N/A</v>
      </c>
      <c r="HP23" s="31" t="e">
        <f t="shared" si="206"/>
        <v>#N/A</v>
      </c>
      <c r="HQ23" s="29" t="e">
        <f t="shared" si="207"/>
        <v>#N/A</v>
      </c>
      <c r="HR23" s="31" t="e">
        <f t="shared" si="208"/>
        <v>#N/A</v>
      </c>
      <c r="HS23" s="29" t="e">
        <f t="shared" si="209"/>
        <v>#N/A</v>
      </c>
      <c r="HT23" s="31" t="e">
        <f t="shared" si="210"/>
        <v>#N/A</v>
      </c>
      <c r="HU23" s="29" t="e">
        <f t="shared" si="211"/>
        <v>#N/A</v>
      </c>
      <c r="HV23" s="31" t="e">
        <f t="shared" si="212"/>
        <v>#N/A</v>
      </c>
      <c r="HW23" s="29" t="e">
        <f t="shared" si="213"/>
        <v>#N/A</v>
      </c>
      <c r="HX23" s="31" t="e">
        <f t="shared" si="214"/>
        <v>#N/A</v>
      </c>
      <c r="HY23" s="29" t="e">
        <f t="shared" si="215"/>
        <v>#N/A</v>
      </c>
      <c r="HZ23" s="31" t="e">
        <f t="shared" si="216"/>
        <v>#N/A</v>
      </c>
      <c r="IA23" s="29" t="e">
        <f t="shared" si="217"/>
        <v>#N/A</v>
      </c>
      <c r="IB23" s="31" t="e">
        <f t="shared" si="218"/>
        <v>#N/A</v>
      </c>
      <c r="IC23" s="29" t="e">
        <f t="shared" si="219"/>
        <v>#N/A</v>
      </c>
      <c r="ID23" s="31" t="e">
        <f t="shared" si="220"/>
        <v>#N/A</v>
      </c>
      <c r="IE23" s="29" t="e">
        <f t="shared" si="221"/>
        <v>#N/A</v>
      </c>
      <c r="IF23" s="31" t="e">
        <f t="shared" si="222"/>
        <v>#N/A</v>
      </c>
      <c r="IG23" s="29" t="e">
        <f t="shared" si="223"/>
        <v>#N/A</v>
      </c>
      <c r="IH23" s="31" t="e">
        <f t="shared" si="224"/>
        <v>#N/A</v>
      </c>
      <c r="II23" s="29" t="e">
        <f t="shared" si="225"/>
        <v>#N/A</v>
      </c>
      <c r="IJ23" s="31" t="e">
        <f t="shared" si="226"/>
        <v>#N/A</v>
      </c>
      <c r="IK23" s="32" t="e">
        <f t="shared" si="227"/>
        <v>#N/A</v>
      </c>
      <c r="IL23" s="31" t="e">
        <f t="shared" si="228"/>
        <v>#N/A</v>
      </c>
      <c r="IM23" s="33" t="e">
        <f t="shared" si="229"/>
        <v>#N/A</v>
      </c>
      <c r="IN23" s="31" t="e">
        <f t="shared" si="230"/>
        <v>#N/A</v>
      </c>
      <c r="IO23" s="34" t="e">
        <f t="shared" si="231"/>
        <v>#N/A</v>
      </c>
      <c r="IP23" s="34" t="e">
        <f t="shared" si="232"/>
        <v>#N/A</v>
      </c>
      <c r="IQ23" s="34" t="e">
        <f t="shared" si="233"/>
        <v>#N/A</v>
      </c>
      <c r="IR23" s="34" t="e">
        <f t="shared" si="234"/>
        <v>#N/A</v>
      </c>
      <c r="IS23" s="9">
        <f t="shared" si="235"/>
        <v>0</v>
      </c>
      <c r="IT23" s="9" t="e">
        <f t="shared" si="236"/>
        <v>#N/A</v>
      </c>
      <c r="IU23" s="9" t="e">
        <f t="shared" si="237"/>
        <v>#N/A</v>
      </c>
      <c r="IV23" s="9" t="e">
        <f t="shared" si="238"/>
        <v>#N/A</v>
      </c>
      <c r="IW23" s="9" t="e">
        <f t="shared" si="239"/>
        <v>#N/A</v>
      </c>
      <c r="IX23" s="9" t="e">
        <f t="shared" si="240"/>
        <v>#N/A</v>
      </c>
      <c r="IY23" s="9" t="e">
        <f t="shared" si="241"/>
        <v>#N/A</v>
      </c>
      <c r="IZ23" s="9" t="e">
        <f t="shared" si="242"/>
        <v>#N/A</v>
      </c>
      <c r="JA23" s="31" t="e">
        <f t="shared" si="243"/>
        <v>#N/A</v>
      </c>
      <c r="JB23" s="29" t="e">
        <f t="shared" si="244"/>
        <v>#N/A</v>
      </c>
      <c r="JC23" s="31" t="e">
        <f t="shared" si="245"/>
        <v>#N/A</v>
      </c>
      <c r="JD23" s="29" t="e">
        <f t="shared" si="246"/>
        <v>#N/A</v>
      </c>
      <c r="JE23" s="31" t="e">
        <f t="shared" si="247"/>
        <v>#N/A</v>
      </c>
      <c r="JF23" s="29" t="e">
        <f t="shared" si="519"/>
        <v>#N/A</v>
      </c>
      <c r="JG23" s="31" t="e">
        <f t="shared" si="248"/>
        <v>#N/A</v>
      </c>
      <c r="JH23" s="29" t="e">
        <f t="shared" si="249"/>
        <v>#N/A</v>
      </c>
      <c r="JI23" s="31" t="e">
        <f t="shared" si="250"/>
        <v>#N/A</v>
      </c>
      <c r="JJ23" s="29" t="e">
        <f t="shared" si="251"/>
        <v>#N/A</v>
      </c>
      <c r="JK23" s="31" t="e">
        <f t="shared" si="252"/>
        <v>#N/A</v>
      </c>
      <c r="JL23" s="29" t="e">
        <f t="shared" si="253"/>
        <v>#N/A</v>
      </c>
      <c r="JM23" s="31" t="e">
        <f t="shared" si="254"/>
        <v>#N/A</v>
      </c>
      <c r="JN23" s="29" t="e">
        <f t="shared" si="255"/>
        <v>#N/A</v>
      </c>
      <c r="JO23" s="31" t="e">
        <f t="shared" si="256"/>
        <v>#N/A</v>
      </c>
      <c r="JP23" s="29" t="e">
        <f t="shared" si="257"/>
        <v>#N/A</v>
      </c>
      <c r="JQ23" s="31" t="e">
        <f t="shared" si="258"/>
        <v>#N/A</v>
      </c>
      <c r="JR23" s="29" t="e">
        <f t="shared" si="259"/>
        <v>#N/A</v>
      </c>
      <c r="JS23" s="31" t="e">
        <f t="shared" si="260"/>
        <v>#N/A</v>
      </c>
      <c r="JT23" s="29" t="e">
        <f t="shared" si="261"/>
        <v>#N/A</v>
      </c>
      <c r="JU23" s="31" t="e">
        <f t="shared" si="262"/>
        <v>#N/A</v>
      </c>
      <c r="JV23" s="29" t="e">
        <f t="shared" si="263"/>
        <v>#N/A</v>
      </c>
      <c r="JW23" s="31" t="e">
        <f t="shared" si="264"/>
        <v>#N/A</v>
      </c>
      <c r="JX23" s="29" t="e">
        <f t="shared" si="265"/>
        <v>#N/A</v>
      </c>
      <c r="JY23" s="31" t="e">
        <f t="shared" si="266"/>
        <v>#N/A</v>
      </c>
      <c r="JZ23" s="29" t="e">
        <f t="shared" si="267"/>
        <v>#N/A</v>
      </c>
      <c r="KA23" s="31" t="e">
        <f t="shared" si="268"/>
        <v>#N/A</v>
      </c>
      <c r="KB23" s="29" t="e">
        <f t="shared" si="269"/>
        <v>#N/A</v>
      </c>
      <c r="KC23" s="31" t="e">
        <f t="shared" si="270"/>
        <v>#N/A</v>
      </c>
      <c r="KD23" s="29" t="e">
        <f t="shared" si="271"/>
        <v>#N/A</v>
      </c>
      <c r="KE23" s="31" t="e">
        <f t="shared" si="272"/>
        <v>#N/A</v>
      </c>
      <c r="KF23" s="32" t="e">
        <f t="shared" si="273"/>
        <v>#N/A</v>
      </c>
      <c r="KG23" s="31" t="e">
        <f t="shared" si="274"/>
        <v>#N/A</v>
      </c>
      <c r="KH23" s="33" t="e">
        <f t="shared" si="275"/>
        <v>#N/A</v>
      </c>
      <c r="KI23" s="31" t="e">
        <f t="shared" si="276"/>
        <v>#N/A</v>
      </c>
      <c r="KJ23" s="34" t="e">
        <f t="shared" si="277"/>
        <v>#N/A</v>
      </c>
      <c r="KK23" s="34" t="e">
        <f t="shared" si="278"/>
        <v>#N/A</v>
      </c>
      <c r="KL23" s="34" t="e">
        <f t="shared" si="279"/>
        <v>#N/A</v>
      </c>
      <c r="KM23" s="34" t="e">
        <f t="shared" si="280"/>
        <v>#N/A</v>
      </c>
      <c r="KN23" s="9">
        <f t="shared" si="281"/>
        <v>0</v>
      </c>
      <c r="KO23" s="9" t="e">
        <f t="shared" si="282"/>
        <v>#N/A</v>
      </c>
      <c r="KP23" s="9" t="e">
        <f t="shared" si="283"/>
        <v>#N/A</v>
      </c>
      <c r="KQ23" s="9" t="e">
        <f t="shared" si="284"/>
        <v>#N/A</v>
      </c>
      <c r="KR23" s="9" t="e">
        <f t="shared" si="285"/>
        <v>#N/A</v>
      </c>
      <c r="KS23" s="9" t="e">
        <f t="shared" si="286"/>
        <v>#N/A</v>
      </c>
      <c r="KT23" s="9" t="e">
        <f t="shared" si="287"/>
        <v>#N/A</v>
      </c>
      <c r="KU23" s="9" t="e">
        <f t="shared" si="288"/>
        <v>#N/A</v>
      </c>
      <c r="KV23" s="31" t="e">
        <f t="shared" si="289"/>
        <v>#N/A</v>
      </c>
      <c r="KW23" s="29" t="e">
        <f t="shared" si="290"/>
        <v>#N/A</v>
      </c>
      <c r="KX23" s="31" t="e">
        <f t="shared" si="291"/>
        <v>#N/A</v>
      </c>
      <c r="KY23" s="29" t="e">
        <f t="shared" si="292"/>
        <v>#N/A</v>
      </c>
      <c r="KZ23" s="31" t="e">
        <f t="shared" si="293"/>
        <v>#N/A</v>
      </c>
      <c r="LA23" s="29" t="e">
        <f t="shared" si="520"/>
        <v>#N/A</v>
      </c>
      <c r="LB23" s="31" t="e">
        <f t="shared" si="294"/>
        <v>#N/A</v>
      </c>
      <c r="LC23" s="29" t="e">
        <f t="shared" si="295"/>
        <v>#N/A</v>
      </c>
      <c r="LD23" s="31" t="e">
        <f t="shared" si="296"/>
        <v>#N/A</v>
      </c>
      <c r="LE23" s="29" t="e">
        <f t="shared" si="297"/>
        <v>#N/A</v>
      </c>
      <c r="LF23" s="31" t="e">
        <f t="shared" si="298"/>
        <v>#N/A</v>
      </c>
      <c r="LG23" s="29" t="e">
        <f t="shared" si="299"/>
        <v>#N/A</v>
      </c>
      <c r="LH23" s="31" t="e">
        <f t="shared" si="300"/>
        <v>#N/A</v>
      </c>
      <c r="LI23" s="29" t="e">
        <f t="shared" si="301"/>
        <v>#N/A</v>
      </c>
      <c r="LJ23" s="31" t="e">
        <f t="shared" si="302"/>
        <v>#N/A</v>
      </c>
      <c r="LK23" s="29" t="e">
        <f t="shared" si="303"/>
        <v>#N/A</v>
      </c>
      <c r="LL23" s="31" t="e">
        <f t="shared" si="304"/>
        <v>#N/A</v>
      </c>
      <c r="LM23" s="29" t="e">
        <f t="shared" si="305"/>
        <v>#N/A</v>
      </c>
      <c r="LN23" s="31" t="e">
        <f t="shared" si="306"/>
        <v>#N/A</v>
      </c>
      <c r="LO23" s="29" t="e">
        <f t="shared" si="307"/>
        <v>#N/A</v>
      </c>
      <c r="LP23" s="31" t="e">
        <f t="shared" si="308"/>
        <v>#N/A</v>
      </c>
      <c r="LQ23" s="29" t="e">
        <f t="shared" si="309"/>
        <v>#N/A</v>
      </c>
      <c r="LR23" s="31" t="e">
        <f t="shared" si="310"/>
        <v>#N/A</v>
      </c>
      <c r="LS23" s="29" t="e">
        <f t="shared" si="311"/>
        <v>#N/A</v>
      </c>
      <c r="LT23" s="31" t="e">
        <f t="shared" si="312"/>
        <v>#N/A</v>
      </c>
      <c r="LU23" s="29" t="e">
        <f t="shared" si="313"/>
        <v>#N/A</v>
      </c>
      <c r="LV23" s="31" t="e">
        <f t="shared" si="314"/>
        <v>#N/A</v>
      </c>
      <c r="LW23" s="29" t="e">
        <f t="shared" si="315"/>
        <v>#N/A</v>
      </c>
      <c r="LX23" s="31" t="e">
        <f t="shared" si="316"/>
        <v>#N/A</v>
      </c>
      <c r="LY23" s="29" t="e">
        <f t="shared" si="317"/>
        <v>#N/A</v>
      </c>
      <c r="LZ23" s="31" t="e">
        <f t="shared" si="318"/>
        <v>#N/A</v>
      </c>
      <c r="MA23" s="32" t="e">
        <f t="shared" si="319"/>
        <v>#N/A</v>
      </c>
      <c r="MB23" s="31" t="e">
        <f t="shared" si="320"/>
        <v>#N/A</v>
      </c>
      <c r="MC23" s="33" t="e">
        <f t="shared" si="321"/>
        <v>#N/A</v>
      </c>
      <c r="MD23" s="31" t="e">
        <f t="shared" si="322"/>
        <v>#N/A</v>
      </c>
      <c r="ME23" s="34" t="e">
        <f t="shared" si="323"/>
        <v>#N/A</v>
      </c>
      <c r="MF23" s="34" t="e">
        <f t="shared" si="324"/>
        <v>#N/A</v>
      </c>
      <c r="MG23" s="34" t="e">
        <f t="shared" si="325"/>
        <v>#N/A</v>
      </c>
      <c r="MH23" s="34" t="e">
        <f t="shared" si="326"/>
        <v>#N/A</v>
      </c>
      <c r="MI23" s="9">
        <f t="shared" si="327"/>
        <v>0</v>
      </c>
      <c r="MJ23" s="9" t="e">
        <f t="shared" si="328"/>
        <v>#N/A</v>
      </c>
      <c r="MK23" s="9" t="e">
        <f t="shared" si="329"/>
        <v>#N/A</v>
      </c>
      <c r="ML23" s="9" t="e">
        <f t="shared" si="330"/>
        <v>#N/A</v>
      </c>
      <c r="MM23" s="9" t="e">
        <f t="shared" si="331"/>
        <v>#N/A</v>
      </c>
      <c r="MN23" s="9" t="e">
        <f t="shared" si="332"/>
        <v>#N/A</v>
      </c>
      <c r="MO23" s="9" t="e">
        <f t="shared" si="333"/>
        <v>#N/A</v>
      </c>
      <c r="MP23" s="9" t="e">
        <f t="shared" si="334"/>
        <v>#N/A</v>
      </c>
      <c r="MQ23" s="31" t="e">
        <f t="shared" si="335"/>
        <v>#N/A</v>
      </c>
      <c r="MR23" s="29" t="e">
        <f t="shared" si="336"/>
        <v>#N/A</v>
      </c>
      <c r="MS23" s="31" t="e">
        <f t="shared" si="337"/>
        <v>#N/A</v>
      </c>
      <c r="MT23" s="29" t="e">
        <f t="shared" si="338"/>
        <v>#N/A</v>
      </c>
      <c r="MU23" s="31" t="e">
        <f t="shared" si="339"/>
        <v>#N/A</v>
      </c>
      <c r="MV23" s="29" t="e">
        <f t="shared" si="521"/>
        <v>#N/A</v>
      </c>
      <c r="MW23" s="31" t="e">
        <f t="shared" si="340"/>
        <v>#N/A</v>
      </c>
      <c r="MX23" s="29" t="e">
        <f t="shared" si="341"/>
        <v>#N/A</v>
      </c>
      <c r="MY23" s="31" t="e">
        <f t="shared" si="342"/>
        <v>#N/A</v>
      </c>
      <c r="MZ23" s="29" t="e">
        <f t="shared" si="343"/>
        <v>#N/A</v>
      </c>
      <c r="NA23" s="31" t="e">
        <f t="shared" si="344"/>
        <v>#N/A</v>
      </c>
      <c r="NB23" s="29" t="e">
        <f t="shared" si="345"/>
        <v>#N/A</v>
      </c>
      <c r="NC23" s="31" t="e">
        <f t="shared" si="346"/>
        <v>#N/A</v>
      </c>
      <c r="ND23" s="29" t="e">
        <f t="shared" si="347"/>
        <v>#N/A</v>
      </c>
      <c r="NE23" s="31" t="e">
        <f t="shared" si="348"/>
        <v>#N/A</v>
      </c>
      <c r="NF23" s="29" t="e">
        <f t="shared" si="349"/>
        <v>#N/A</v>
      </c>
      <c r="NG23" s="31" t="e">
        <f t="shared" si="350"/>
        <v>#N/A</v>
      </c>
      <c r="NH23" s="29" t="e">
        <f t="shared" si="351"/>
        <v>#N/A</v>
      </c>
      <c r="NI23" s="31" t="e">
        <f t="shared" si="352"/>
        <v>#N/A</v>
      </c>
      <c r="NJ23" s="29" t="e">
        <f t="shared" si="353"/>
        <v>#N/A</v>
      </c>
      <c r="NK23" s="31" t="e">
        <f t="shared" si="354"/>
        <v>#N/A</v>
      </c>
      <c r="NL23" s="29" t="e">
        <f t="shared" si="355"/>
        <v>#N/A</v>
      </c>
      <c r="NM23" s="31" t="e">
        <f t="shared" si="356"/>
        <v>#N/A</v>
      </c>
      <c r="NN23" s="29" t="e">
        <f t="shared" si="357"/>
        <v>#N/A</v>
      </c>
      <c r="NO23" s="31" t="e">
        <f t="shared" si="358"/>
        <v>#N/A</v>
      </c>
      <c r="NP23" s="29" t="e">
        <f t="shared" si="359"/>
        <v>#N/A</v>
      </c>
      <c r="NQ23" s="31" t="e">
        <f t="shared" si="360"/>
        <v>#N/A</v>
      </c>
      <c r="NR23" s="29" t="e">
        <f t="shared" si="361"/>
        <v>#N/A</v>
      </c>
      <c r="NS23" s="31" t="e">
        <f t="shared" si="362"/>
        <v>#N/A</v>
      </c>
      <c r="NT23" s="29" t="e">
        <f t="shared" si="363"/>
        <v>#N/A</v>
      </c>
      <c r="NU23" s="31" t="e">
        <f t="shared" si="364"/>
        <v>#N/A</v>
      </c>
      <c r="NV23" s="32" t="e">
        <f t="shared" si="365"/>
        <v>#N/A</v>
      </c>
      <c r="NW23" s="31" t="e">
        <f t="shared" si="366"/>
        <v>#N/A</v>
      </c>
      <c r="NX23" s="33" t="e">
        <f t="shared" si="367"/>
        <v>#N/A</v>
      </c>
      <c r="NY23" s="31" t="e">
        <f t="shared" si="368"/>
        <v>#N/A</v>
      </c>
      <c r="NZ23" s="34" t="e">
        <f t="shared" si="369"/>
        <v>#N/A</v>
      </c>
      <c r="OA23" s="34" t="e">
        <f t="shared" si="370"/>
        <v>#N/A</v>
      </c>
      <c r="OB23" s="34" t="e">
        <f t="shared" si="371"/>
        <v>#N/A</v>
      </c>
      <c r="OC23" s="34" t="e">
        <f t="shared" si="372"/>
        <v>#N/A</v>
      </c>
      <c r="OD23" s="9">
        <f t="shared" si="373"/>
        <v>0</v>
      </c>
      <c r="OE23" s="9" t="e">
        <f t="shared" si="374"/>
        <v>#N/A</v>
      </c>
      <c r="OF23" s="9" t="e">
        <f t="shared" si="375"/>
        <v>#N/A</v>
      </c>
      <c r="OG23" s="9" t="e">
        <f t="shared" si="376"/>
        <v>#N/A</v>
      </c>
      <c r="OH23" s="9" t="e">
        <f t="shared" si="377"/>
        <v>#N/A</v>
      </c>
      <c r="OI23" s="9" t="e">
        <f t="shared" si="378"/>
        <v>#N/A</v>
      </c>
      <c r="OJ23" s="9" t="e">
        <f t="shared" si="379"/>
        <v>#N/A</v>
      </c>
      <c r="OK23" s="9" t="e">
        <f t="shared" si="380"/>
        <v>#N/A</v>
      </c>
      <c r="OL23" s="31" t="e">
        <f t="shared" si="381"/>
        <v>#N/A</v>
      </c>
      <c r="OM23" s="29" t="e">
        <f t="shared" si="382"/>
        <v>#N/A</v>
      </c>
      <c r="ON23" s="31" t="e">
        <f t="shared" si="383"/>
        <v>#N/A</v>
      </c>
      <c r="OO23" s="29" t="e">
        <f t="shared" si="384"/>
        <v>#N/A</v>
      </c>
      <c r="OP23" s="31" t="e">
        <f t="shared" si="385"/>
        <v>#N/A</v>
      </c>
      <c r="OQ23" s="29" t="e">
        <f t="shared" si="522"/>
        <v>#N/A</v>
      </c>
      <c r="OR23" s="31" t="e">
        <f t="shared" si="386"/>
        <v>#N/A</v>
      </c>
      <c r="OS23" s="29" t="e">
        <f t="shared" si="387"/>
        <v>#N/A</v>
      </c>
      <c r="OT23" s="31" t="e">
        <f t="shared" si="388"/>
        <v>#N/A</v>
      </c>
      <c r="OU23" s="29" t="e">
        <f t="shared" si="389"/>
        <v>#N/A</v>
      </c>
      <c r="OV23" s="31" t="e">
        <f t="shared" si="390"/>
        <v>#N/A</v>
      </c>
      <c r="OW23" s="29" t="e">
        <f t="shared" si="391"/>
        <v>#N/A</v>
      </c>
      <c r="OX23" s="31" t="e">
        <f t="shared" si="392"/>
        <v>#N/A</v>
      </c>
      <c r="OY23" s="29" t="e">
        <f t="shared" si="393"/>
        <v>#N/A</v>
      </c>
      <c r="OZ23" s="31" t="e">
        <f t="shared" si="394"/>
        <v>#N/A</v>
      </c>
      <c r="PA23" s="29" t="e">
        <f t="shared" si="395"/>
        <v>#N/A</v>
      </c>
      <c r="PB23" s="31" t="e">
        <f t="shared" si="396"/>
        <v>#N/A</v>
      </c>
      <c r="PC23" s="29" t="e">
        <f t="shared" si="397"/>
        <v>#N/A</v>
      </c>
      <c r="PD23" s="31" t="e">
        <f t="shared" si="398"/>
        <v>#N/A</v>
      </c>
      <c r="PE23" s="29" t="e">
        <f t="shared" si="399"/>
        <v>#N/A</v>
      </c>
      <c r="PF23" s="31" t="e">
        <f t="shared" si="400"/>
        <v>#N/A</v>
      </c>
      <c r="PG23" s="29" t="e">
        <f t="shared" si="401"/>
        <v>#N/A</v>
      </c>
      <c r="PH23" s="31" t="e">
        <f t="shared" si="402"/>
        <v>#N/A</v>
      </c>
      <c r="PI23" s="29" t="e">
        <f t="shared" si="403"/>
        <v>#N/A</v>
      </c>
      <c r="PJ23" s="31" t="e">
        <f t="shared" si="404"/>
        <v>#N/A</v>
      </c>
      <c r="PK23" s="29" t="e">
        <f t="shared" si="405"/>
        <v>#N/A</v>
      </c>
      <c r="PL23" s="31" t="e">
        <f t="shared" si="406"/>
        <v>#N/A</v>
      </c>
      <c r="PM23" s="29" t="e">
        <f t="shared" si="407"/>
        <v>#N/A</v>
      </c>
      <c r="PN23" s="31" t="e">
        <f t="shared" si="408"/>
        <v>#N/A</v>
      </c>
      <c r="PO23" s="29" t="e">
        <f t="shared" si="409"/>
        <v>#N/A</v>
      </c>
      <c r="PP23" s="31" t="e">
        <f t="shared" si="410"/>
        <v>#N/A</v>
      </c>
      <c r="PQ23" s="32" t="e">
        <f t="shared" si="411"/>
        <v>#N/A</v>
      </c>
      <c r="PR23" s="31" t="e">
        <f t="shared" si="412"/>
        <v>#N/A</v>
      </c>
      <c r="PS23" s="33" t="e">
        <f t="shared" si="413"/>
        <v>#N/A</v>
      </c>
      <c r="PT23" s="31" t="e">
        <f t="shared" si="414"/>
        <v>#N/A</v>
      </c>
      <c r="PU23" s="34" t="e">
        <f t="shared" si="415"/>
        <v>#N/A</v>
      </c>
      <c r="PV23" s="34" t="e">
        <f t="shared" si="416"/>
        <v>#N/A</v>
      </c>
      <c r="PW23" s="34" t="e">
        <f t="shared" si="417"/>
        <v>#N/A</v>
      </c>
      <c r="PX23" s="34" t="e">
        <f t="shared" si="418"/>
        <v>#N/A</v>
      </c>
      <c r="PY23" s="9">
        <f t="shared" si="419"/>
        <v>0</v>
      </c>
      <c r="PZ23" s="9" t="e">
        <f t="shared" si="420"/>
        <v>#N/A</v>
      </c>
      <c r="QA23" s="9" t="e">
        <f t="shared" si="421"/>
        <v>#N/A</v>
      </c>
      <c r="QB23" s="9" t="e">
        <f t="shared" si="422"/>
        <v>#N/A</v>
      </c>
      <c r="QC23" s="9" t="e">
        <f t="shared" si="423"/>
        <v>#N/A</v>
      </c>
      <c r="QD23" s="9" t="e">
        <f t="shared" si="424"/>
        <v>#N/A</v>
      </c>
      <c r="QE23" s="9" t="e">
        <f t="shared" si="425"/>
        <v>#N/A</v>
      </c>
      <c r="QF23" s="9" t="e">
        <f t="shared" si="426"/>
        <v>#N/A</v>
      </c>
      <c r="QG23" s="31" t="e">
        <f t="shared" si="427"/>
        <v>#N/A</v>
      </c>
      <c r="QH23" s="29" t="e">
        <f t="shared" si="428"/>
        <v>#N/A</v>
      </c>
      <c r="QI23" s="31" t="e">
        <f t="shared" si="429"/>
        <v>#N/A</v>
      </c>
      <c r="QJ23" s="29" t="e">
        <f t="shared" si="430"/>
        <v>#N/A</v>
      </c>
      <c r="QK23" s="31" t="e">
        <f t="shared" si="431"/>
        <v>#N/A</v>
      </c>
      <c r="QL23" s="29" t="e">
        <f t="shared" si="523"/>
        <v>#N/A</v>
      </c>
      <c r="QM23" s="31" t="e">
        <f t="shared" si="432"/>
        <v>#N/A</v>
      </c>
      <c r="QN23" s="29" t="e">
        <f t="shared" si="433"/>
        <v>#N/A</v>
      </c>
      <c r="QO23" s="31" t="e">
        <f t="shared" si="434"/>
        <v>#N/A</v>
      </c>
      <c r="QP23" s="29" t="e">
        <f t="shared" si="435"/>
        <v>#N/A</v>
      </c>
      <c r="QQ23" s="31" t="e">
        <f t="shared" si="436"/>
        <v>#N/A</v>
      </c>
      <c r="QR23" s="29" t="e">
        <f t="shared" si="437"/>
        <v>#N/A</v>
      </c>
      <c r="QS23" s="31" t="e">
        <f t="shared" si="438"/>
        <v>#N/A</v>
      </c>
      <c r="QT23" s="29" t="e">
        <f t="shared" si="439"/>
        <v>#N/A</v>
      </c>
      <c r="QU23" s="31" t="e">
        <f t="shared" si="440"/>
        <v>#N/A</v>
      </c>
      <c r="QV23" s="29" t="e">
        <f t="shared" si="441"/>
        <v>#N/A</v>
      </c>
      <c r="QW23" s="31" t="e">
        <f t="shared" si="442"/>
        <v>#N/A</v>
      </c>
      <c r="QX23" s="29" t="e">
        <f t="shared" si="443"/>
        <v>#N/A</v>
      </c>
      <c r="QY23" s="31" t="e">
        <f t="shared" si="444"/>
        <v>#N/A</v>
      </c>
      <c r="QZ23" s="29" t="e">
        <f t="shared" si="445"/>
        <v>#N/A</v>
      </c>
      <c r="RA23" s="31" t="e">
        <f t="shared" si="446"/>
        <v>#N/A</v>
      </c>
      <c r="RB23" s="29" t="e">
        <f t="shared" si="447"/>
        <v>#N/A</v>
      </c>
      <c r="RC23" s="31" t="e">
        <f t="shared" si="448"/>
        <v>#N/A</v>
      </c>
      <c r="RD23" s="29" t="e">
        <f t="shared" si="449"/>
        <v>#N/A</v>
      </c>
      <c r="RE23" s="31" t="e">
        <f t="shared" si="450"/>
        <v>#N/A</v>
      </c>
      <c r="RF23" s="29" t="e">
        <f t="shared" si="451"/>
        <v>#N/A</v>
      </c>
      <c r="RG23" s="31" t="e">
        <f t="shared" si="452"/>
        <v>#N/A</v>
      </c>
      <c r="RH23" s="29" t="e">
        <f t="shared" si="453"/>
        <v>#N/A</v>
      </c>
      <c r="RI23" s="31" t="e">
        <f t="shared" si="454"/>
        <v>#N/A</v>
      </c>
      <c r="RJ23" s="29" t="e">
        <f t="shared" si="455"/>
        <v>#N/A</v>
      </c>
      <c r="RK23" s="31" t="e">
        <f t="shared" si="456"/>
        <v>#N/A</v>
      </c>
      <c r="RL23" s="32" t="e">
        <f t="shared" si="457"/>
        <v>#N/A</v>
      </c>
      <c r="RM23" s="31" t="e">
        <f t="shared" si="458"/>
        <v>#N/A</v>
      </c>
      <c r="RN23" s="33" t="e">
        <f t="shared" si="459"/>
        <v>#N/A</v>
      </c>
      <c r="RO23" s="31" t="e">
        <f t="shared" si="460"/>
        <v>#N/A</v>
      </c>
      <c r="RP23" s="34" t="e">
        <f t="shared" si="461"/>
        <v>#N/A</v>
      </c>
      <c r="RQ23" s="34" t="e">
        <f t="shared" si="462"/>
        <v>#N/A</v>
      </c>
      <c r="RR23" s="34" t="e">
        <f t="shared" si="463"/>
        <v>#N/A</v>
      </c>
      <c r="RS23" s="34" t="e">
        <f t="shared" si="464"/>
        <v>#N/A</v>
      </c>
      <c r="RT23" s="9">
        <f t="shared" si="465"/>
        <v>0</v>
      </c>
      <c r="RU23" s="9" t="e">
        <f t="shared" si="466"/>
        <v>#N/A</v>
      </c>
      <c r="RV23" s="9" t="e">
        <f t="shared" si="467"/>
        <v>#N/A</v>
      </c>
      <c r="RW23" s="9" t="e">
        <f t="shared" si="468"/>
        <v>#N/A</v>
      </c>
      <c r="RX23" s="9" t="e">
        <f t="shared" si="469"/>
        <v>#N/A</v>
      </c>
      <c r="RY23" s="9" t="e">
        <f t="shared" si="470"/>
        <v>#N/A</v>
      </c>
      <c r="RZ23" s="9" t="e">
        <f t="shared" si="471"/>
        <v>#N/A</v>
      </c>
      <c r="SA23" s="9" t="e">
        <f t="shared" si="472"/>
        <v>#N/A</v>
      </c>
      <c r="SB23" s="31" t="e">
        <f t="shared" si="473"/>
        <v>#N/A</v>
      </c>
      <c r="SC23" s="29" t="e">
        <f t="shared" si="474"/>
        <v>#N/A</v>
      </c>
      <c r="SD23" s="31" t="e">
        <f t="shared" si="475"/>
        <v>#N/A</v>
      </c>
      <c r="SE23" s="29" t="e">
        <f t="shared" si="476"/>
        <v>#N/A</v>
      </c>
      <c r="SF23" s="31" t="e">
        <f t="shared" si="477"/>
        <v>#N/A</v>
      </c>
      <c r="SG23" s="29" t="e">
        <f t="shared" si="524"/>
        <v>#N/A</v>
      </c>
      <c r="SH23" s="31" t="e">
        <f t="shared" si="478"/>
        <v>#N/A</v>
      </c>
      <c r="SI23" s="29" t="e">
        <f t="shared" si="479"/>
        <v>#N/A</v>
      </c>
      <c r="SJ23" s="31" t="e">
        <f t="shared" si="480"/>
        <v>#N/A</v>
      </c>
      <c r="SK23" s="29" t="e">
        <f t="shared" si="481"/>
        <v>#N/A</v>
      </c>
      <c r="SL23" s="31" t="e">
        <f t="shared" si="482"/>
        <v>#N/A</v>
      </c>
      <c r="SM23" s="29" t="e">
        <f t="shared" si="483"/>
        <v>#N/A</v>
      </c>
      <c r="SN23" s="31" t="e">
        <f t="shared" si="484"/>
        <v>#N/A</v>
      </c>
      <c r="SO23" s="29" t="e">
        <f t="shared" si="485"/>
        <v>#N/A</v>
      </c>
      <c r="SP23" s="31" t="e">
        <f t="shared" si="486"/>
        <v>#N/A</v>
      </c>
      <c r="SQ23" s="29" t="e">
        <f t="shared" si="487"/>
        <v>#N/A</v>
      </c>
      <c r="SR23" s="31" t="e">
        <f t="shared" si="488"/>
        <v>#N/A</v>
      </c>
      <c r="SS23" s="29" t="e">
        <f t="shared" si="489"/>
        <v>#N/A</v>
      </c>
      <c r="ST23" s="31" t="e">
        <f t="shared" si="490"/>
        <v>#N/A</v>
      </c>
      <c r="SU23" s="29" t="e">
        <f t="shared" si="491"/>
        <v>#N/A</v>
      </c>
      <c r="SV23" s="31" t="e">
        <f t="shared" si="492"/>
        <v>#N/A</v>
      </c>
      <c r="SW23" s="29" t="e">
        <f t="shared" si="493"/>
        <v>#N/A</v>
      </c>
      <c r="SX23" s="31" t="e">
        <f t="shared" si="494"/>
        <v>#N/A</v>
      </c>
      <c r="SY23" s="29" t="e">
        <f t="shared" si="495"/>
        <v>#N/A</v>
      </c>
      <c r="SZ23" s="31" t="e">
        <f t="shared" si="496"/>
        <v>#N/A</v>
      </c>
      <c r="TA23" s="29" t="e">
        <f t="shared" si="497"/>
        <v>#N/A</v>
      </c>
      <c r="TB23" s="31" t="e">
        <f t="shared" si="498"/>
        <v>#N/A</v>
      </c>
      <c r="TC23" s="29" t="e">
        <f t="shared" si="499"/>
        <v>#N/A</v>
      </c>
      <c r="TD23" s="31" t="e">
        <f t="shared" si="500"/>
        <v>#N/A</v>
      </c>
      <c r="TE23" s="29" t="e">
        <f t="shared" si="501"/>
        <v>#N/A</v>
      </c>
      <c r="TF23" s="31" t="e">
        <f t="shared" si="502"/>
        <v>#N/A</v>
      </c>
      <c r="TG23" s="32" t="e">
        <f t="shared" si="503"/>
        <v>#N/A</v>
      </c>
      <c r="TH23" s="31" t="e">
        <f t="shared" si="504"/>
        <v>#N/A</v>
      </c>
      <c r="TI23" s="33" t="e">
        <f t="shared" si="505"/>
        <v>#N/A</v>
      </c>
      <c r="TJ23" s="31" t="e">
        <f t="shared" si="506"/>
        <v>#N/A</v>
      </c>
      <c r="TK23" s="34" t="e">
        <f t="shared" si="507"/>
        <v>#N/A</v>
      </c>
      <c r="TL23" s="34" t="e">
        <f t="shared" si="508"/>
        <v>#N/A</v>
      </c>
      <c r="TM23" s="34" t="e">
        <f t="shared" si="509"/>
        <v>#N/A</v>
      </c>
      <c r="TN23" s="34" t="e">
        <f t="shared" si="510"/>
        <v>#N/A</v>
      </c>
      <c r="TO23" s="49" t="str">
        <f t="shared" si="511"/>
        <v/>
      </c>
      <c r="TP23" s="49" t="str">
        <f t="shared" si="512"/>
        <v/>
      </c>
      <c r="TQ23" s="49" t="str">
        <f t="shared" si="513"/>
        <v/>
      </c>
      <c r="TR23" s="63" t="str">
        <f>IF(AND(D23&lt;&gt;"",E23&lt;&gt;""),TQ23*VLOOKUP(C23,Tableau1[#All],10,FALSE)+TP23*VLOOKUP(C23,Tableau1[#All],11,FALSE)+TO23*VLOOKUP(C23,Tableau1[#All],12,FALSE),"")</f>
        <v/>
      </c>
      <c r="TS23" s="64" t="str">
        <f>IF(AND(D23&lt;&gt;"",E23&lt;&gt;""),($TQ23/15)*VLOOKUP($C23,Tableau1[#All],11,FALSE)+$TP23*VLOOKUP($C23,Tableau1[#All],11,FALSE)+$TO23*VLOOKUP($C23,Tableau1[#All],12,FALSE),"")</f>
        <v/>
      </c>
      <c r="TT23" s="119" t="str">
        <f>IF(AND(D23&lt;&gt;"",E23&lt;&gt;""),(($TQ23/15)/10)*VLOOKUP($C23,Tableau1[#All],12,FALSE)+($TP23/10)*VLOOKUP($C23,Tableau1[#All],12,FALSE)+$TO23*VLOOKUP($C23,Tableau1[#All],12,FALSE),"")</f>
        <v/>
      </c>
      <c r="TU23" s="121">
        <f t="shared" si="0"/>
        <v>0</v>
      </c>
    </row>
    <row r="24" spans="2:541" ht="15.75" customHeight="1">
      <c r="B24" s="58">
        <v>9</v>
      </c>
      <c r="C24" s="188"/>
      <c r="D24" s="110" t="str">
        <f>IF(C24&lt;&gt;"",VLOOKUP(C24,Tableau1[#All],2,FALSE),"")</f>
        <v/>
      </c>
      <c r="E24" s="46"/>
      <c r="F24" s="46"/>
      <c r="G24" s="51">
        <f t="shared" si="1"/>
        <v>0</v>
      </c>
      <c r="H24" s="30" t="e">
        <f>VLOOKUP($C24,Tableau1[#All],3,FALSE)</f>
        <v>#N/A</v>
      </c>
      <c r="I24" s="30" t="e">
        <f>VLOOKUP($C24,Tableau1[#All],4,FALSE)</f>
        <v>#N/A</v>
      </c>
      <c r="J24" s="30" t="e">
        <f>VLOOKUP($C24,Tableau1[#All],5,FALSE)</f>
        <v>#N/A</v>
      </c>
      <c r="K24" s="30" t="e">
        <f>VLOOKUP($C24,Tableau1[#All],6,FALSE)</f>
        <v>#N/A</v>
      </c>
      <c r="L24" s="30" t="e">
        <f>VLOOKUP($C24,Tableau1[#All],7,FALSE)</f>
        <v>#N/A</v>
      </c>
      <c r="M24" s="30" t="e">
        <f>VLOOKUP($C24,Tableau1[#All],8,FALSE)</f>
        <v>#N/A</v>
      </c>
      <c r="N24" s="30" t="e">
        <f>VLOOKUP($C24,Tableau1[#All],9,FALSE)</f>
        <v>#N/A</v>
      </c>
      <c r="O24" s="30" t="e">
        <f t="shared" si="2"/>
        <v>#N/A</v>
      </c>
      <c r="P24" s="30" t="e">
        <f t="shared" si="3"/>
        <v>#N/A</v>
      </c>
      <c r="Q24" s="30" t="e">
        <f t="shared" si="4"/>
        <v>#N/A</v>
      </c>
      <c r="R24" s="9">
        <f t="shared" si="5"/>
        <v>0</v>
      </c>
      <c r="S24" s="9" t="e">
        <f t="shared" si="6"/>
        <v>#N/A</v>
      </c>
      <c r="T24" s="9" t="e">
        <f t="shared" si="7"/>
        <v>#N/A</v>
      </c>
      <c r="U24" s="9" t="e">
        <f t="shared" si="8"/>
        <v>#N/A</v>
      </c>
      <c r="V24" s="9" t="e">
        <f t="shared" si="9"/>
        <v>#N/A</v>
      </c>
      <c r="W24" s="9" t="e">
        <f t="shared" si="10"/>
        <v>#N/A</v>
      </c>
      <c r="X24" s="9" t="e">
        <f t="shared" si="11"/>
        <v>#N/A</v>
      </c>
      <c r="Y24" s="9" t="e">
        <f t="shared" si="12"/>
        <v>#N/A</v>
      </c>
      <c r="Z24" s="31" t="e">
        <f t="shared" si="13"/>
        <v>#N/A</v>
      </c>
      <c r="AA24" s="29" t="e">
        <f t="shared" si="14"/>
        <v>#N/A</v>
      </c>
      <c r="AB24" s="31" t="e">
        <f t="shared" si="15"/>
        <v>#N/A</v>
      </c>
      <c r="AC24" s="29" t="e">
        <f t="shared" si="16"/>
        <v>#N/A</v>
      </c>
      <c r="AD24" s="31" t="e">
        <f t="shared" si="17"/>
        <v>#N/A</v>
      </c>
      <c r="AE24" s="29" t="e">
        <f t="shared" si="514"/>
        <v>#N/A</v>
      </c>
      <c r="AF24" s="31" t="e">
        <f t="shared" si="18"/>
        <v>#N/A</v>
      </c>
      <c r="AG24" s="29" t="e">
        <f t="shared" si="19"/>
        <v>#N/A</v>
      </c>
      <c r="AH24" s="31" t="e">
        <f t="shared" si="20"/>
        <v>#N/A</v>
      </c>
      <c r="AI24" s="29" t="e">
        <f t="shared" si="21"/>
        <v>#N/A</v>
      </c>
      <c r="AJ24" s="31" t="e">
        <f t="shared" si="22"/>
        <v>#N/A</v>
      </c>
      <c r="AK24" s="29" t="e">
        <f t="shared" si="23"/>
        <v>#N/A</v>
      </c>
      <c r="AL24" s="31" t="e">
        <f t="shared" si="24"/>
        <v>#N/A</v>
      </c>
      <c r="AM24" s="29" t="e">
        <f t="shared" si="25"/>
        <v>#N/A</v>
      </c>
      <c r="AN24" s="31" t="e">
        <f t="shared" si="26"/>
        <v>#N/A</v>
      </c>
      <c r="AO24" s="29" t="e">
        <f t="shared" si="27"/>
        <v>#N/A</v>
      </c>
      <c r="AP24" s="31" t="e">
        <f t="shared" si="28"/>
        <v>#N/A</v>
      </c>
      <c r="AQ24" s="29" t="e">
        <f t="shared" si="29"/>
        <v>#N/A</v>
      </c>
      <c r="AR24" s="31" t="e">
        <f t="shared" si="30"/>
        <v>#N/A</v>
      </c>
      <c r="AS24" s="29" t="e">
        <f t="shared" si="31"/>
        <v>#N/A</v>
      </c>
      <c r="AT24" s="31" t="e">
        <f t="shared" si="32"/>
        <v>#N/A</v>
      </c>
      <c r="AU24" s="29" t="e">
        <f t="shared" si="33"/>
        <v>#N/A</v>
      </c>
      <c r="AV24" s="31" t="e">
        <f t="shared" si="34"/>
        <v>#N/A</v>
      </c>
      <c r="AW24" s="29" t="e">
        <f t="shared" si="35"/>
        <v>#N/A</v>
      </c>
      <c r="AX24" s="31" t="e">
        <f t="shared" si="36"/>
        <v>#N/A</v>
      </c>
      <c r="AY24" s="29" t="e">
        <f t="shared" si="37"/>
        <v>#N/A</v>
      </c>
      <c r="AZ24" s="31" t="e">
        <f t="shared" si="38"/>
        <v>#N/A</v>
      </c>
      <c r="BA24" s="29" t="e">
        <f t="shared" si="39"/>
        <v>#N/A</v>
      </c>
      <c r="BB24" s="31" t="e">
        <f t="shared" si="40"/>
        <v>#N/A</v>
      </c>
      <c r="BC24" s="29" t="e">
        <f t="shared" si="41"/>
        <v>#N/A</v>
      </c>
      <c r="BD24" s="31" t="e">
        <f t="shared" si="42"/>
        <v>#N/A</v>
      </c>
      <c r="BE24" s="32" t="e">
        <f t="shared" si="43"/>
        <v>#N/A</v>
      </c>
      <c r="BF24" s="31" t="e">
        <f t="shared" si="44"/>
        <v>#N/A</v>
      </c>
      <c r="BG24" s="33" t="e">
        <f t="shared" si="45"/>
        <v>#N/A</v>
      </c>
      <c r="BH24" s="31" t="e">
        <f t="shared" si="46"/>
        <v>#N/A</v>
      </c>
      <c r="BI24" s="34" t="e">
        <f t="shared" si="47"/>
        <v>#N/A</v>
      </c>
      <c r="BJ24" s="34" t="e">
        <f t="shared" si="48"/>
        <v>#N/A</v>
      </c>
      <c r="BK24" s="34" t="e">
        <f t="shared" si="49"/>
        <v>#N/A</v>
      </c>
      <c r="BL24" s="34" t="e">
        <f t="shared" si="50"/>
        <v>#N/A</v>
      </c>
      <c r="BM24" s="9">
        <f t="shared" si="51"/>
        <v>0</v>
      </c>
      <c r="BN24" s="9" t="e">
        <f t="shared" si="52"/>
        <v>#N/A</v>
      </c>
      <c r="BO24" s="9" t="e">
        <f t="shared" si="53"/>
        <v>#N/A</v>
      </c>
      <c r="BP24" s="9" t="e">
        <f t="shared" si="54"/>
        <v>#N/A</v>
      </c>
      <c r="BQ24" s="9" t="e">
        <f t="shared" si="55"/>
        <v>#N/A</v>
      </c>
      <c r="BR24" s="9" t="e">
        <f t="shared" si="56"/>
        <v>#N/A</v>
      </c>
      <c r="BS24" s="9" t="e">
        <f t="shared" si="57"/>
        <v>#N/A</v>
      </c>
      <c r="BT24" s="9" t="e">
        <f t="shared" si="58"/>
        <v>#N/A</v>
      </c>
      <c r="BU24" s="31" t="e">
        <f t="shared" si="59"/>
        <v>#N/A</v>
      </c>
      <c r="BV24" s="29" t="e">
        <f t="shared" si="60"/>
        <v>#N/A</v>
      </c>
      <c r="BW24" s="31" t="e">
        <f t="shared" si="61"/>
        <v>#N/A</v>
      </c>
      <c r="BX24" s="29" t="e">
        <f t="shared" si="62"/>
        <v>#N/A</v>
      </c>
      <c r="BY24" s="31" t="e">
        <f t="shared" si="63"/>
        <v>#N/A</v>
      </c>
      <c r="BZ24" s="29" t="e">
        <f t="shared" si="515"/>
        <v>#N/A</v>
      </c>
      <c r="CA24" s="31" t="e">
        <f t="shared" si="64"/>
        <v>#N/A</v>
      </c>
      <c r="CB24" s="29" t="e">
        <f t="shared" si="65"/>
        <v>#N/A</v>
      </c>
      <c r="CC24" s="31" t="e">
        <f t="shared" si="66"/>
        <v>#N/A</v>
      </c>
      <c r="CD24" s="29" t="e">
        <f t="shared" si="67"/>
        <v>#N/A</v>
      </c>
      <c r="CE24" s="31" t="e">
        <f t="shared" si="68"/>
        <v>#N/A</v>
      </c>
      <c r="CF24" s="29" t="e">
        <f t="shared" si="69"/>
        <v>#N/A</v>
      </c>
      <c r="CG24" s="31" t="e">
        <f t="shared" si="70"/>
        <v>#N/A</v>
      </c>
      <c r="CH24" s="29" t="e">
        <f t="shared" si="71"/>
        <v>#N/A</v>
      </c>
      <c r="CI24" s="31" t="e">
        <f t="shared" si="72"/>
        <v>#N/A</v>
      </c>
      <c r="CJ24" s="29" t="e">
        <f t="shared" si="73"/>
        <v>#N/A</v>
      </c>
      <c r="CK24" s="31" t="e">
        <f t="shared" si="74"/>
        <v>#N/A</v>
      </c>
      <c r="CL24" s="29" t="e">
        <f t="shared" si="75"/>
        <v>#N/A</v>
      </c>
      <c r="CM24" s="31" t="e">
        <f t="shared" si="76"/>
        <v>#N/A</v>
      </c>
      <c r="CN24" s="29" t="e">
        <f t="shared" si="77"/>
        <v>#N/A</v>
      </c>
      <c r="CO24" s="31" t="e">
        <f t="shared" si="78"/>
        <v>#N/A</v>
      </c>
      <c r="CP24" s="29" t="e">
        <f t="shared" si="79"/>
        <v>#N/A</v>
      </c>
      <c r="CQ24" s="31" t="e">
        <f t="shared" si="80"/>
        <v>#N/A</v>
      </c>
      <c r="CR24" s="29" t="e">
        <f t="shared" si="81"/>
        <v>#N/A</v>
      </c>
      <c r="CS24" s="31" t="e">
        <f t="shared" si="82"/>
        <v>#N/A</v>
      </c>
      <c r="CT24" s="29" t="e">
        <f t="shared" si="83"/>
        <v>#N/A</v>
      </c>
      <c r="CU24" s="31" t="e">
        <f t="shared" si="84"/>
        <v>#N/A</v>
      </c>
      <c r="CV24" s="29" t="e">
        <f t="shared" si="85"/>
        <v>#N/A</v>
      </c>
      <c r="CW24" s="31" t="e">
        <f t="shared" si="86"/>
        <v>#N/A</v>
      </c>
      <c r="CX24" s="29" t="e">
        <f t="shared" si="87"/>
        <v>#N/A</v>
      </c>
      <c r="CY24" s="31" t="e">
        <f t="shared" si="88"/>
        <v>#N/A</v>
      </c>
      <c r="CZ24" s="32" t="e">
        <f t="shared" si="89"/>
        <v>#N/A</v>
      </c>
      <c r="DA24" s="31" t="e">
        <f t="shared" si="90"/>
        <v>#N/A</v>
      </c>
      <c r="DB24" s="33" t="e">
        <f t="shared" si="91"/>
        <v>#N/A</v>
      </c>
      <c r="DC24" s="31" t="e">
        <f t="shared" si="92"/>
        <v>#N/A</v>
      </c>
      <c r="DD24" s="34" t="e">
        <f t="shared" si="93"/>
        <v>#N/A</v>
      </c>
      <c r="DE24" s="34" t="e">
        <f t="shared" si="94"/>
        <v>#N/A</v>
      </c>
      <c r="DF24" s="34" t="e">
        <f t="shared" si="95"/>
        <v>#N/A</v>
      </c>
      <c r="DG24" s="34" t="e">
        <f t="shared" si="96"/>
        <v>#N/A</v>
      </c>
      <c r="DH24" s="9">
        <f t="shared" si="97"/>
        <v>0</v>
      </c>
      <c r="DI24" s="9" t="e">
        <f t="shared" si="98"/>
        <v>#N/A</v>
      </c>
      <c r="DJ24" s="9" t="e">
        <f t="shared" si="99"/>
        <v>#N/A</v>
      </c>
      <c r="DK24" s="9" t="e">
        <f t="shared" si="100"/>
        <v>#N/A</v>
      </c>
      <c r="DL24" s="9" t="e">
        <f t="shared" si="101"/>
        <v>#N/A</v>
      </c>
      <c r="DM24" s="9" t="e">
        <f t="shared" si="102"/>
        <v>#N/A</v>
      </c>
      <c r="DN24" s="9" t="e">
        <f t="shared" si="103"/>
        <v>#N/A</v>
      </c>
      <c r="DO24" s="9" t="e">
        <f t="shared" si="104"/>
        <v>#N/A</v>
      </c>
      <c r="DP24" s="31" t="e">
        <f t="shared" si="105"/>
        <v>#N/A</v>
      </c>
      <c r="DQ24" s="29" t="e">
        <f t="shared" si="106"/>
        <v>#N/A</v>
      </c>
      <c r="DR24" s="31" t="e">
        <f t="shared" si="107"/>
        <v>#N/A</v>
      </c>
      <c r="DS24" s="29" t="e">
        <f t="shared" si="108"/>
        <v>#N/A</v>
      </c>
      <c r="DT24" s="31" t="e">
        <f t="shared" si="109"/>
        <v>#N/A</v>
      </c>
      <c r="DU24" s="29" t="e">
        <f t="shared" si="516"/>
        <v>#N/A</v>
      </c>
      <c r="DV24" s="31" t="e">
        <f t="shared" si="110"/>
        <v>#N/A</v>
      </c>
      <c r="DW24" s="29" t="e">
        <f t="shared" si="111"/>
        <v>#N/A</v>
      </c>
      <c r="DX24" s="31" t="e">
        <f t="shared" si="112"/>
        <v>#N/A</v>
      </c>
      <c r="DY24" s="29" t="e">
        <f t="shared" si="113"/>
        <v>#N/A</v>
      </c>
      <c r="DZ24" s="31" t="e">
        <f t="shared" si="114"/>
        <v>#N/A</v>
      </c>
      <c r="EA24" s="29" t="e">
        <f t="shared" si="115"/>
        <v>#N/A</v>
      </c>
      <c r="EB24" s="31" t="e">
        <f t="shared" si="116"/>
        <v>#N/A</v>
      </c>
      <c r="EC24" s="29" t="e">
        <f t="shared" si="117"/>
        <v>#N/A</v>
      </c>
      <c r="ED24" s="31" t="e">
        <f t="shared" si="118"/>
        <v>#N/A</v>
      </c>
      <c r="EE24" s="29" t="e">
        <f t="shared" si="119"/>
        <v>#N/A</v>
      </c>
      <c r="EF24" s="31" t="e">
        <f t="shared" si="120"/>
        <v>#N/A</v>
      </c>
      <c r="EG24" s="29" t="e">
        <f t="shared" si="121"/>
        <v>#N/A</v>
      </c>
      <c r="EH24" s="31" t="e">
        <f t="shared" si="122"/>
        <v>#N/A</v>
      </c>
      <c r="EI24" s="29" t="e">
        <f t="shared" si="123"/>
        <v>#N/A</v>
      </c>
      <c r="EJ24" s="31" t="e">
        <f t="shared" si="124"/>
        <v>#N/A</v>
      </c>
      <c r="EK24" s="29" t="e">
        <f t="shared" si="125"/>
        <v>#N/A</v>
      </c>
      <c r="EL24" s="31" t="e">
        <f t="shared" si="126"/>
        <v>#N/A</v>
      </c>
      <c r="EM24" s="29" t="e">
        <f t="shared" si="127"/>
        <v>#N/A</v>
      </c>
      <c r="EN24" s="31" t="e">
        <f t="shared" si="128"/>
        <v>#N/A</v>
      </c>
      <c r="EO24" s="29" t="e">
        <f t="shared" si="129"/>
        <v>#N/A</v>
      </c>
      <c r="EP24" s="31" t="e">
        <f t="shared" si="130"/>
        <v>#N/A</v>
      </c>
      <c r="EQ24" s="29" t="e">
        <f t="shared" si="131"/>
        <v>#N/A</v>
      </c>
      <c r="ER24" s="31" t="e">
        <f t="shared" si="132"/>
        <v>#N/A</v>
      </c>
      <c r="ES24" s="29" t="e">
        <f t="shared" si="133"/>
        <v>#N/A</v>
      </c>
      <c r="ET24" s="31" t="e">
        <f t="shared" si="134"/>
        <v>#N/A</v>
      </c>
      <c r="EU24" s="32" t="e">
        <f t="shared" si="135"/>
        <v>#N/A</v>
      </c>
      <c r="EV24" s="31" t="e">
        <f t="shared" si="136"/>
        <v>#N/A</v>
      </c>
      <c r="EW24" s="33" t="e">
        <f t="shared" si="137"/>
        <v>#N/A</v>
      </c>
      <c r="EX24" s="31" t="e">
        <f t="shared" si="138"/>
        <v>#N/A</v>
      </c>
      <c r="EY24" s="34" t="e">
        <f t="shared" si="139"/>
        <v>#N/A</v>
      </c>
      <c r="EZ24" s="34" t="e">
        <f t="shared" si="140"/>
        <v>#N/A</v>
      </c>
      <c r="FA24" s="34" t="e">
        <f t="shared" si="141"/>
        <v>#N/A</v>
      </c>
      <c r="FB24" s="34" t="e">
        <f t="shared" si="142"/>
        <v>#N/A</v>
      </c>
      <c r="FC24" s="9">
        <f t="shared" si="143"/>
        <v>0</v>
      </c>
      <c r="FD24" s="9" t="e">
        <f t="shared" si="144"/>
        <v>#N/A</v>
      </c>
      <c r="FE24" s="9" t="e">
        <f t="shared" si="145"/>
        <v>#N/A</v>
      </c>
      <c r="FF24" s="9" t="e">
        <f t="shared" si="146"/>
        <v>#N/A</v>
      </c>
      <c r="FG24" s="9" t="e">
        <f t="shared" si="147"/>
        <v>#N/A</v>
      </c>
      <c r="FH24" s="9" t="e">
        <f t="shared" si="148"/>
        <v>#N/A</v>
      </c>
      <c r="FI24" s="9" t="e">
        <f t="shared" si="149"/>
        <v>#N/A</v>
      </c>
      <c r="FJ24" s="9" t="e">
        <f t="shared" si="150"/>
        <v>#N/A</v>
      </c>
      <c r="FK24" s="31" t="e">
        <f t="shared" si="151"/>
        <v>#N/A</v>
      </c>
      <c r="FL24" s="29" t="e">
        <f t="shared" si="152"/>
        <v>#N/A</v>
      </c>
      <c r="FM24" s="31" t="e">
        <f t="shared" si="153"/>
        <v>#N/A</v>
      </c>
      <c r="FN24" s="29" t="e">
        <f t="shared" si="154"/>
        <v>#N/A</v>
      </c>
      <c r="FO24" s="31" t="e">
        <f t="shared" si="155"/>
        <v>#N/A</v>
      </c>
      <c r="FP24" s="29" t="e">
        <f t="shared" si="517"/>
        <v>#N/A</v>
      </c>
      <c r="FQ24" s="31" t="e">
        <f t="shared" si="156"/>
        <v>#N/A</v>
      </c>
      <c r="FR24" s="29" t="e">
        <f t="shared" si="157"/>
        <v>#N/A</v>
      </c>
      <c r="FS24" s="31" t="e">
        <f t="shared" si="158"/>
        <v>#N/A</v>
      </c>
      <c r="FT24" s="29" t="e">
        <f t="shared" si="159"/>
        <v>#N/A</v>
      </c>
      <c r="FU24" s="31" t="e">
        <f t="shared" si="160"/>
        <v>#N/A</v>
      </c>
      <c r="FV24" s="29" t="e">
        <f t="shared" si="161"/>
        <v>#N/A</v>
      </c>
      <c r="FW24" s="31" t="e">
        <f t="shared" si="162"/>
        <v>#N/A</v>
      </c>
      <c r="FX24" s="29" t="e">
        <f t="shared" si="163"/>
        <v>#N/A</v>
      </c>
      <c r="FY24" s="31" t="e">
        <f t="shared" si="164"/>
        <v>#N/A</v>
      </c>
      <c r="FZ24" s="29" t="e">
        <f t="shared" si="165"/>
        <v>#N/A</v>
      </c>
      <c r="GA24" s="31" t="e">
        <f t="shared" si="166"/>
        <v>#N/A</v>
      </c>
      <c r="GB24" s="29" t="e">
        <f t="shared" si="167"/>
        <v>#N/A</v>
      </c>
      <c r="GC24" s="31" t="e">
        <f t="shared" si="168"/>
        <v>#N/A</v>
      </c>
      <c r="GD24" s="29" t="e">
        <f t="shared" si="169"/>
        <v>#N/A</v>
      </c>
      <c r="GE24" s="31" t="e">
        <f t="shared" si="170"/>
        <v>#N/A</v>
      </c>
      <c r="GF24" s="29" t="e">
        <f t="shared" si="171"/>
        <v>#N/A</v>
      </c>
      <c r="GG24" s="31" t="e">
        <f t="shared" si="172"/>
        <v>#N/A</v>
      </c>
      <c r="GH24" s="29" t="e">
        <f t="shared" si="173"/>
        <v>#N/A</v>
      </c>
      <c r="GI24" s="31" t="e">
        <f t="shared" si="174"/>
        <v>#N/A</v>
      </c>
      <c r="GJ24" s="29" t="e">
        <f t="shared" si="175"/>
        <v>#N/A</v>
      </c>
      <c r="GK24" s="31" t="e">
        <f t="shared" si="176"/>
        <v>#N/A</v>
      </c>
      <c r="GL24" s="29" t="e">
        <f t="shared" si="177"/>
        <v>#N/A</v>
      </c>
      <c r="GM24" s="31" t="e">
        <f t="shared" si="178"/>
        <v>#N/A</v>
      </c>
      <c r="GN24" s="29" t="e">
        <f t="shared" si="179"/>
        <v>#N/A</v>
      </c>
      <c r="GO24" s="31" t="e">
        <f t="shared" si="180"/>
        <v>#N/A</v>
      </c>
      <c r="GP24" s="32" t="e">
        <f t="shared" si="181"/>
        <v>#N/A</v>
      </c>
      <c r="GQ24" s="31" t="e">
        <f t="shared" si="182"/>
        <v>#N/A</v>
      </c>
      <c r="GR24" s="33" t="e">
        <f t="shared" si="183"/>
        <v>#N/A</v>
      </c>
      <c r="GS24" s="31" t="e">
        <f t="shared" si="184"/>
        <v>#N/A</v>
      </c>
      <c r="GT24" s="34" t="e">
        <f t="shared" si="185"/>
        <v>#N/A</v>
      </c>
      <c r="GU24" s="34" t="e">
        <f t="shared" si="186"/>
        <v>#N/A</v>
      </c>
      <c r="GV24" s="34" t="e">
        <f t="shared" si="187"/>
        <v>#N/A</v>
      </c>
      <c r="GW24" s="34" t="e">
        <f t="shared" si="188"/>
        <v>#N/A</v>
      </c>
      <c r="GX24" s="9">
        <f t="shared" si="189"/>
        <v>0</v>
      </c>
      <c r="GY24" s="9" t="e">
        <f t="shared" si="190"/>
        <v>#N/A</v>
      </c>
      <c r="GZ24" s="9" t="e">
        <f t="shared" si="191"/>
        <v>#N/A</v>
      </c>
      <c r="HA24" s="9" t="e">
        <f t="shared" si="192"/>
        <v>#N/A</v>
      </c>
      <c r="HB24" s="9" t="e">
        <f t="shared" si="193"/>
        <v>#N/A</v>
      </c>
      <c r="HC24" s="9" t="e">
        <f t="shared" si="194"/>
        <v>#N/A</v>
      </c>
      <c r="HD24" s="9" t="e">
        <f t="shared" si="195"/>
        <v>#N/A</v>
      </c>
      <c r="HE24" s="9" t="e">
        <f t="shared" si="196"/>
        <v>#N/A</v>
      </c>
      <c r="HF24" s="31" t="e">
        <f t="shared" si="197"/>
        <v>#N/A</v>
      </c>
      <c r="HG24" s="29" t="e">
        <f t="shared" si="198"/>
        <v>#N/A</v>
      </c>
      <c r="HH24" s="31" t="e">
        <f t="shared" si="199"/>
        <v>#N/A</v>
      </c>
      <c r="HI24" s="29" t="e">
        <f t="shared" si="200"/>
        <v>#N/A</v>
      </c>
      <c r="HJ24" s="31" t="e">
        <f t="shared" si="201"/>
        <v>#N/A</v>
      </c>
      <c r="HK24" s="29" t="e">
        <f t="shared" si="518"/>
        <v>#N/A</v>
      </c>
      <c r="HL24" s="31" t="e">
        <f t="shared" si="202"/>
        <v>#N/A</v>
      </c>
      <c r="HM24" s="29" t="e">
        <f t="shared" si="203"/>
        <v>#N/A</v>
      </c>
      <c r="HN24" s="31" t="e">
        <f t="shared" si="204"/>
        <v>#N/A</v>
      </c>
      <c r="HO24" s="29" t="e">
        <f t="shared" si="205"/>
        <v>#N/A</v>
      </c>
      <c r="HP24" s="31" t="e">
        <f t="shared" si="206"/>
        <v>#N/A</v>
      </c>
      <c r="HQ24" s="29" t="e">
        <f t="shared" si="207"/>
        <v>#N/A</v>
      </c>
      <c r="HR24" s="31" t="e">
        <f t="shared" si="208"/>
        <v>#N/A</v>
      </c>
      <c r="HS24" s="29" t="e">
        <f t="shared" si="209"/>
        <v>#N/A</v>
      </c>
      <c r="HT24" s="31" t="e">
        <f t="shared" si="210"/>
        <v>#N/A</v>
      </c>
      <c r="HU24" s="29" t="e">
        <f t="shared" si="211"/>
        <v>#N/A</v>
      </c>
      <c r="HV24" s="31" t="e">
        <f t="shared" si="212"/>
        <v>#N/A</v>
      </c>
      <c r="HW24" s="29" t="e">
        <f t="shared" si="213"/>
        <v>#N/A</v>
      </c>
      <c r="HX24" s="31" t="e">
        <f t="shared" si="214"/>
        <v>#N/A</v>
      </c>
      <c r="HY24" s="29" t="e">
        <f t="shared" si="215"/>
        <v>#N/A</v>
      </c>
      <c r="HZ24" s="31" t="e">
        <f t="shared" si="216"/>
        <v>#N/A</v>
      </c>
      <c r="IA24" s="29" t="e">
        <f t="shared" si="217"/>
        <v>#N/A</v>
      </c>
      <c r="IB24" s="31" t="e">
        <f t="shared" si="218"/>
        <v>#N/A</v>
      </c>
      <c r="IC24" s="29" t="e">
        <f t="shared" si="219"/>
        <v>#N/A</v>
      </c>
      <c r="ID24" s="31" t="e">
        <f t="shared" si="220"/>
        <v>#N/A</v>
      </c>
      <c r="IE24" s="29" t="e">
        <f t="shared" si="221"/>
        <v>#N/A</v>
      </c>
      <c r="IF24" s="31" t="e">
        <f t="shared" si="222"/>
        <v>#N/A</v>
      </c>
      <c r="IG24" s="29" t="e">
        <f t="shared" si="223"/>
        <v>#N/A</v>
      </c>
      <c r="IH24" s="31" t="e">
        <f t="shared" si="224"/>
        <v>#N/A</v>
      </c>
      <c r="II24" s="29" t="e">
        <f t="shared" si="225"/>
        <v>#N/A</v>
      </c>
      <c r="IJ24" s="31" t="e">
        <f t="shared" si="226"/>
        <v>#N/A</v>
      </c>
      <c r="IK24" s="32" t="e">
        <f t="shared" si="227"/>
        <v>#N/A</v>
      </c>
      <c r="IL24" s="31" t="e">
        <f t="shared" si="228"/>
        <v>#N/A</v>
      </c>
      <c r="IM24" s="33" t="e">
        <f t="shared" si="229"/>
        <v>#N/A</v>
      </c>
      <c r="IN24" s="31" t="e">
        <f t="shared" si="230"/>
        <v>#N/A</v>
      </c>
      <c r="IO24" s="34" t="e">
        <f t="shared" si="231"/>
        <v>#N/A</v>
      </c>
      <c r="IP24" s="34" t="e">
        <f t="shared" si="232"/>
        <v>#N/A</v>
      </c>
      <c r="IQ24" s="34" t="e">
        <f t="shared" si="233"/>
        <v>#N/A</v>
      </c>
      <c r="IR24" s="34" t="e">
        <f t="shared" si="234"/>
        <v>#N/A</v>
      </c>
      <c r="IS24" s="9">
        <f t="shared" si="235"/>
        <v>0</v>
      </c>
      <c r="IT24" s="9" t="e">
        <f t="shared" si="236"/>
        <v>#N/A</v>
      </c>
      <c r="IU24" s="9" t="e">
        <f t="shared" si="237"/>
        <v>#N/A</v>
      </c>
      <c r="IV24" s="9" t="e">
        <f t="shared" si="238"/>
        <v>#N/A</v>
      </c>
      <c r="IW24" s="9" t="e">
        <f t="shared" si="239"/>
        <v>#N/A</v>
      </c>
      <c r="IX24" s="9" t="e">
        <f t="shared" si="240"/>
        <v>#N/A</v>
      </c>
      <c r="IY24" s="9" t="e">
        <f t="shared" si="241"/>
        <v>#N/A</v>
      </c>
      <c r="IZ24" s="9" t="e">
        <f t="shared" si="242"/>
        <v>#N/A</v>
      </c>
      <c r="JA24" s="31" t="e">
        <f t="shared" si="243"/>
        <v>#N/A</v>
      </c>
      <c r="JB24" s="29" t="e">
        <f t="shared" si="244"/>
        <v>#N/A</v>
      </c>
      <c r="JC24" s="31" t="e">
        <f t="shared" si="245"/>
        <v>#N/A</v>
      </c>
      <c r="JD24" s="29" t="e">
        <f t="shared" si="246"/>
        <v>#N/A</v>
      </c>
      <c r="JE24" s="31" t="e">
        <f t="shared" si="247"/>
        <v>#N/A</v>
      </c>
      <c r="JF24" s="29" t="e">
        <f t="shared" si="519"/>
        <v>#N/A</v>
      </c>
      <c r="JG24" s="31" t="e">
        <f t="shared" si="248"/>
        <v>#N/A</v>
      </c>
      <c r="JH24" s="29" t="e">
        <f t="shared" si="249"/>
        <v>#N/A</v>
      </c>
      <c r="JI24" s="31" t="e">
        <f t="shared" si="250"/>
        <v>#N/A</v>
      </c>
      <c r="JJ24" s="29" t="e">
        <f t="shared" si="251"/>
        <v>#N/A</v>
      </c>
      <c r="JK24" s="31" t="e">
        <f t="shared" si="252"/>
        <v>#N/A</v>
      </c>
      <c r="JL24" s="29" t="e">
        <f t="shared" si="253"/>
        <v>#N/A</v>
      </c>
      <c r="JM24" s="31" t="e">
        <f t="shared" si="254"/>
        <v>#N/A</v>
      </c>
      <c r="JN24" s="29" t="e">
        <f t="shared" si="255"/>
        <v>#N/A</v>
      </c>
      <c r="JO24" s="31" t="e">
        <f t="shared" si="256"/>
        <v>#N/A</v>
      </c>
      <c r="JP24" s="29" t="e">
        <f t="shared" si="257"/>
        <v>#N/A</v>
      </c>
      <c r="JQ24" s="31" t="e">
        <f t="shared" si="258"/>
        <v>#N/A</v>
      </c>
      <c r="JR24" s="29" t="e">
        <f t="shared" si="259"/>
        <v>#N/A</v>
      </c>
      <c r="JS24" s="31" t="e">
        <f t="shared" si="260"/>
        <v>#N/A</v>
      </c>
      <c r="JT24" s="29" t="e">
        <f t="shared" si="261"/>
        <v>#N/A</v>
      </c>
      <c r="JU24" s="31" t="e">
        <f t="shared" si="262"/>
        <v>#N/A</v>
      </c>
      <c r="JV24" s="29" t="e">
        <f t="shared" si="263"/>
        <v>#N/A</v>
      </c>
      <c r="JW24" s="31" t="e">
        <f t="shared" si="264"/>
        <v>#N/A</v>
      </c>
      <c r="JX24" s="29" t="e">
        <f t="shared" si="265"/>
        <v>#N/A</v>
      </c>
      <c r="JY24" s="31" t="e">
        <f t="shared" si="266"/>
        <v>#N/A</v>
      </c>
      <c r="JZ24" s="29" t="e">
        <f t="shared" si="267"/>
        <v>#N/A</v>
      </c>
      <c r="KA24" s="31" t="e">
        <f t="shared" si="268"/>
        <v>#N/A</v>
      </c>
      <c r="KB24" s="29" t="e">
        <f t="shared" si="269"/>
        <v>#N/A</v>
      </c>
      <c r="KC24" s="31" t="e">
        <f t="shared" si="270"/>
        <v>#N/A</v>
      </c>
      <c r="KD24" s="29" t="e">
        <f t="shared" si="271"/>
        <v>#N/A</v>
      </c>
      <c r="KE24" s="31" t="e">
        <f t="shared" si="272"/>
        <v>#N/A</v>
      </c>
      <c r="KF24" s="32" t="e">
        <f t="shared" si="273"/>
        <v>#N/A</v>
      </c>
      <c r="KG24" s="31" t="e">
        <f t="shared" si="274"/>
        <v>#N/A</v>
      </c>
      <c r="KH24" s="33" t="e">
        <f t="shared" si="275"/>
        <v>#N/A</v>
      </c>
      <c r="KI24" s="31" t="e">
        <f t="shared" si="276"/>
        <v>#N/A</v>
      </c>
      <c r="KJ24" s="34" t="e">
        <f t="shared" si="277"/>
        <v>#N/A</v>
      </c>
      <c r="KK24" s="34" t="e">
        <f t="shared" si="278"/>
        <v>#N/A</v>
      </c>
      <c r="KL24" s="34" t="e">
        <f t="shared" si="279"/>
        <v>#N/A</v>
      </c>
      <c r="KM24" s="34" t="e">
        <f t="shared" si="280"/>
        <v>#N/A</v>
      </c>
      <c r="KN24" s="9">
        <f t="shared" si="281"/>
        <v>0</v>
      </c>
      <c r="KO24" s="9" t="e">
        <f t="shared" si="282"/>
        <v>#N/A</v>
      </c>
      <c r="KP24" s="9" t="e">
        <f t="shared" si="283"/>
        <v>#N/A</v>
      </c>
      <c r="KQ24" s="9" t="e">
        <f t="shared" si="284"/>
        <v>#N/A</v>
      </c>
      <c r="KR24" s="9" t="e">
        <f t="shared" si="285"/>
        <v>#N/A</v>
      </c>
      <c r="KS24" s="9" t="e">
        <f t="shared" si="286"/>
        <v>#N/A</v>
      </c>
      <c r="KT24" s="9" t="e">
        <f t="shared" si="287"/>
        <v>#N/A</v>
      </c>
      <c r="KU24" s="9" t="e">
        <f t="shared" si="288"/>
        <v>#N/A</v>
      </c>
      <c r="KV24" s="31" t="e">
        <f t="shared" si="289"/>
        <v>#N/A</v>
      </c>
      <c r="KW24" s="29" t="e">
        <f t="shared" si="290"/>
        <v>#N/A</v>
      </c>
      <c r="KX24" s="31" t="e">
        <f t="shared" si="291"/>
        <v>#N/A</v>
      </c>
      <c r="KY24" s="29" t="e">
        <f t="shared" si="292"/>
        <v>#N/A</v>
      </c>
      <c r="KZ24" s="31" t="e">
        <f t="shared" si="293"/>
        <v>#N/A</v>
      </c>
      <c r="LA24" s="29" t="e">
        <f t="shared" si="520"/>
        <v>#N/A</v>
      </c>
      <c r="LB24" s="31" t="e">
        <f t="shared" si="294"/>
        <v>#N/A</v>
      </c>
      <c r="LC24" s="29" t="e">
        <f t="shared" si="295"/>
        <v>#N/A</v>
      </c>
      <c r="LD24" s="31" t="e">
        <f t="shared" si="296"/>
        <v>#N/A</v>
      </c>
      <c r="LE24" s="29" t="e">
        <f t="shared" si="297"/>
        <v>#N/A</v>
      </c>
      <c r="LF24" s="31" t="e">
        <f t="shared" si="298"/>
        <v>#N/A</v>
      </c>
      <c r="LG24" s="29" t="e">
        <f t="shared" si="299"/>
        <v>#N/A</v>
      </c>
      <c r="LH24" s="31" t="e">
        <f t="shared" si="300"/>
        <v>#N/A</v>
      </c>
      <c r="LI24" s="29" t="e">
        <f t="shared" si="301"/>
        <v>#N/A</v>
      </c>
      <c r="LJ24" s="31" t="e">
        <f t="shared" si="302"/>
        <v>#N/A</v>
      </c>
      <c r="LK24" s="29" t="e">
        <f t="shared" si="303"/>
        <v>#N/A</v>
      </c>
      <c r="LL24" s="31" t="e">
        <f t="shared" si="304"/>
        <v>#N/A</v>
      </c>
      <c r="LM24" s="29" t="e">
        <f t="shared" si="305"/>
        <v>#N/A</v>
      </c>
      <c r="LN24" s="31" t="e">
        <f t="shared" si="306"/>
        <v>#N/A</v>
      </c>
      <c r="LO24" s="29" t="e">
        <f t="shared" si="307"/>
        <v>#N/A</v>
      </c>
      <c r="LP24" s="31" t="e">
        <f t="shared" si="308"/>
        <v>#N/A</v>
      </c>
      <c r="LQ24" s="29" t="e">
        <f t="shared" si="309"/>
        <v>#N/A</v>
      </c>
      <c r="LR24" s="31" t="e">
        <f t="shared" si="310"/>
        <v>#N/A</v>
      </c>
      <c r="LS24" s="29" t="e">
        <f t="shared" si="311"/>
        <v>#N/A</v>
      </c>
      <c r="LT24" s="31" t="e">
        <f t="shared" si="312"/>
        <v>#N/A</v>
      </c>
      <c r="LU24" s="29" t="e">
        <f t="shared" si="313"/>
        <v>#N/A</v>
      </c>
      <c r="LV24" s="31" t="e">
        <f t="shared" si="314"/>
        <v>#N/A</v>
      </c>
      <c r="LW24" s="29" t="e">
        <f t="shared" si="315"/>
        <v>#N/A</v>
      </c>
      <c r="LX24" s="31" t="e">
        <f t="shared" si="316"/>
        <v>#N/A</v>
      </c>
      <c r="LY24" s="29" t="e">
        <f t="shared" si="317"/>
        <v>#N/A</v>
      </c>
      <c r="LZ24" s="31" t="e">
        <f t="shared" si="318"/>
        <v>#N/A</v>
      </c>
      <c r="MA24" s="32" t="e">
        <f t="shared" si="319"/>
        <v>#N/A</v>
      </c>
      <c r="MB24" s="31" t="e">
        <f t="shared" si="320"/>
        <v>#N/A</v>
      </c>
      <c r="MC24" s="33" t="e">
        <f t="shared" si="321"/>
        <v>#N/A</v>
      </c>
      <c r="MD24" s="31" t="e">
        <f t="shared" si="322"/>
        <v>#N/A</v>
      </c>
      <c r="ME24" s="34" t="e">
        <f t="shared" si="323"/>
        <v>#N/A</v>
      </c>
      <c r="MF24" s="34" t="e">
        <f t="shared" si="324"/>
        <v>#N/A</v>
      </c>
      <c r="MG24" s="34" t="e">
        <f t="shared" si="325"/>
        <v>#N/A</v>
      </c>
      <c r="MH24" s="34" t="e">
        <f t="shared" si="326"/>
        <v>#N/A</v>
      </c>
      <c r="MI24" s="9">
        <f t="shared" si="327"/>
        <v>0</v>
      </c>
      <c r="MJ24" s="9" t="e">
        <f t="shared" si="328"/>
        <v>#N/A</v>
      </c>
      <c r="MK24" s="9" t="e">
        <f t="shared" si="329"/>
        <v>#N/A</v>
      </c>
      <c r="ML24" s="9" t="e">
        <f t="shared" si="330"/>
        <v>#N/A</v>
      </c>
      <c r="MM24" s="9" t="e">
        <f t="shared" si="331"/>
        <v>#N/A</v>
      </c>
      <c r="MN24" s="9" t="e">
        <f t="shared" si="332"/>
        <v>#N/A</v>
      </c>
      <c r="MO24" s="9" t="e">
        <f t="shared" si="333"/>
        <v>#N/A</v>
      </c>
      <c r="MP24" s="9" t="e">
        <f t="shared" si="334"/>
        <v>#N/A</v>
      </c>
      <c r="MQ24" s="31" t="e">
        <f t="shared" si="335"/>
        <v>#N/A</v>
      </c>
      <c r="MR24" s="29" t="e">
        <f t="shared" si="336"/>
        <v>#N/A</v>
      </c>
      <c r="MS24" s="31" t="e">
        <f t="shared" si="337"/>
        <v>#N/A</v>
      </c>
      <c r="MT24" s="29" t="e">
        <f t="shared" si="338"/>
        <v>#N/A</v>
      </c>
      <c r="MU24" s="31" t="e">
        <f t="shared" si="339"/>
        <v>#N/A</v>
      </c>
      <c r="MV24" s="29" t="e">
        <f t="shared" si="521"/>
        <v>#N/A</v>
      </c>
      <c r="MW24" s="31" t="e">
        <f t="shared" si="340"/>
        <v>#N/A</v>
      </c>
      <c r="MX24" s="29" t="e">
        <f t="shared" si="341"/>
        <v>#N/A</v>
      </c>
      <c r="MY24" s="31" t="e">
        <f t="shared" si="342"/>
        <v>#N/A</v>
      </c>
      <c r="MZ24" s="29" t="e">
        <f t="shared" si="343"/>
        <v>#N/A</v>
      </c>
      <c r="NA24" s="31" t="e">
        <f t="shared" si="344"/>
        <v>#N/A</v>
      </c>
      <c r="NB24" s="29" t="e">
        <f t="shared" si="345"/>
        <v>#N/A</v>
      </c>
      <c r="NC24" s="31" t="e">
        <f t="shared" si="346"/>
        <v>#N/A</v>
      </c>
      <c r="ND24" s="29" t="e">
        <f t="shared" si="347"/>
        <v>#N/A</v>
      </c>
      <c r="NE24" s="31" t="e">
        <f t="shared" si="348"/>
        <v>#N/A</v>
      </c>
      <c r="NF24" s="29" t="e">
        <f t="shared" si="349"/>
        <v>#N/A</v>
      </c>
      <c r="NG24" s="31" t="e">
        <f t="shared" si="350"/>
        <v>#N/A</v>
      </c>
      <c r="NH24" s="29" t="e">
        <f t="shared" si="351"/>
        <v>#N/A</v>
      </c>
      <c r="NI24" s="31" t="e">
        <f t="shared" si="352"/>
        <v>#N/A</v>
      </c>
      <c r="NJ24" s="29" t="e">
        <f t="shared" si="353"/>
        <v>#N/A</v>
      </c>
      <c r="NK24" s="31" t="e">
        <f t="shared" si="354"/>
        <v>#N/A</v>
      </c>
      <c r="NL24" s="29" t="e">
        <f t="shared" si="355"/>
        <v>#N/A</v>
      </c>
      <c r="NM24" s="31" t="e">
        <f t="shared" si="356"/>
        <v>#N/A</v>
      </c>
      <c r="NN24" s="29" t="e">
        <f t="shared" si="357"/>
        <v>#N/A</v>
      </c>
      <c r="NO24" s="31" t="e">
        <f t="shared" si="358"/>
        <v>#N/A</v>
      </c>
      <c r="NP24" s="29" t="e">
        <f t="shared" si="359"/>
        <v>#N/A</v>
      </c>
      <c r="NQ24" s="31" t="e">
        <f t="shared" si="360"/>
        <v>#N/A</v>
      </c>
      <c r="NR24" s="29" t="e">
        <f t="shared" si="361"/>
        <v>#N/A</v>
      </c>
      <c r="NS24" s="31" t="e">
        <f t="shared" si="362"/>
        <v>#N/A</v>
      </c>
      <c r="NT24" s="29" t="e">
        <f t="shared" si="363"/>
        <v>#N/A</v>
      </c>
      <c r="NU24" s="31" t="e">
        <f t="shared" si="364"/>
        <v>#N/A</v>
      </c>
      <c r="NV24" s="32" t="e">
        <f t="shared" si="365"/>
        <v>#N/A</v>
      </c>
      <c r="NW24" s="31" t="e">
        <f t="shared" si="366"/>
        <v>#N/A</v>
      </c>
      <c r="NX24" s="33" t="e">
        <f t="shared" si="367"/>
        <v>#N/A</v>
      </c>
      <c r="NY24" s="31" t="e">
        <f t="shared" si="368"/>
        <v>#N/A</v>
      </c>
      <c r="NZ24" s="34" t="e">
        <f t="shared" si="369"/>
        <v>#N/A</v>
      </c>
      <c r="OA24" s="34" t="e">
        <f t="shared" si="370"/>
        <v>#N/A</v>
      </c>
      <c r="OB24" s="34" t="e">
        <f t="shared" si="371"/>
        <v>#N/A</v>
      </c>
      <c r="OC24" s="34" t="e">
        <f t="shared" si="372"/>
        <v>#N/A</v>
      </c>
      <c r="OD24" s="9">
        <f t="shared" si="373"/>
        <v>0</v>
      </c>
      <c r="OE24" s="9" t="e">
        <f t="shared" si="374"/>
        <v>#N/A</v>
      </c>
      <c r="OF24" s="9" t="e">
        <f t="shared" si="375"/>
        <v>#N/A</v>
      </c>
      <c r="OG24" s="9" t="e">
        <f t="shared" si="376"/>
        <v>#N/A</v>
      </c>
      <c r="OH24" s="9" t="e">
        <f t="shared" si="377"/>
        <v>#N/A</v>
      </c>
      <c r="OI24" s="9" t="e">
        <f t="shared" si="378"/>
        <v>#N/A</v>
      </c>
      <c r="OJ24" s="9" t="e">
        <f t="shared" si="379"/>
        <v>#N/A</v>
      </c>
      <c r="OK24" s="9" t="e">
        <f t="shared" si="380"/>
        <v>#N/A</v>
      </c>
      <c r="OL24" s="31" t="e">
        <f t="shared" si="381"/>
        <v>#N/A</v>
      </c>
      <c r="OM24" s="29" t="e">
        <f t="shared" si="382"/>
        <v>#N/A</v>
      </c>
      <c r="ON24" s="31" t="e">
        <f t="shared" si="383"/>
        <v>#N/A</v>
      </c>
      <c r="OO24" s="29" t="e">
        <f t="shared" si="384"/>
        <v>#N/A</v>
      </c>
      <c r="OP24" s="31" t="e">
        <f t="shared" si="385"/>
        <v>#N/A</v>
      </c>
      <c r="OQ24" s="29" t="e">
        <f t="shared" si="522"/>
        <v>#N/A</v>
      </c>
      <c r="OR24" s="31" t="e">
        <f t="shared" si="386"/>
        <v>#N/A</v>
      </c>
      <c r="OS24" s="29" t="e">
        <f t="shared" si="387"/>
        <v>#N/A</v>
      </c>
      <c r="OT24" s="31" t="e">
        <f t="shared" si="388"/>
        <v>#N/A</v>
      </c>
      <c r="OU24" s="29" t="e">
        <f t="shared" si="389"/>
        <v>#N/A</v>
      </c>
      <c r="OV24" s="31" t="e">
        <f t="shared" si="390"/>
        <v>#N/A</v>
      </c>
      <c r="OW24" s="29" t="e">
        <f t="shared" si="391"/>
        <v>#N/A</v>
      </c>
      <c r="OX24" s="31" t="e">
        <f t="shared" si="392"/>
        <v>#N/A</v>
      </c>
      <c r="OY24" s="29" t="e">
        <f t="shared" si="393"/>
        <v>#N/A</v>
      </c>
      <c r="OZ24" s="31" t="e">
        <f t="shared" si="394"/>
        <v>#N/A</v>
      </c>
      <c r="PA24" s="29" t="e">
        <f t="shared" si="395"/>
        <v>#N/A</v>
      </c>
      <c r="PB24" s="31" t="e">
        <f t="shared" si="396"/>
        <v>#N/A</v>
      </c>
      <c r="PC24" s="29" t="e">
        <f t="shared" si="397"/>
        <v>#N/A</v>
      </c>
      <c r="PD24" s="31" t="e">
        <f t="shared" si="398"/>
        <v>#N/A</v>
      </c>
      <c r="PE24" s="29" t="e">
        <f t="shared" si="399"/>
        <v>#N/A</v>
      </c>
      <c r="PF24" s="31" t="e">
        <f t="shared" si="400"/>
        <v>#N/A</v>
      </c>
      <c r="PG24" s="29" t="e">
        <f t="shared" si="401"/>
        <v>#N/A</v>
      </c>
      <c r="PH24" s="31" t="e">
        <f t="shared" si="402"/>
        <v>#N/A</v>
      </c>
      <c r="PI24" s="29" t="e">
        <f t="shared" si="403"/>
        <v>#N/A</v>
      </c>
      <c r="PJ24" s="31" t="e">
        <f t="shared" si="404"/>
        <v>#N/A</v>
      </c>
      <c r="PK24" s="29" t="e">
        <f t="shared" si="405"/>
        <v>#N/A</v>
      </c>
      <c r="PL24" s="31" t="e">
        <f t="shared" si="406"/>
        <v>#N/A</v>
      </c>
      <c r="PM24" s="29" t="e">
        <f t="shared" si="407"/>
        <v>#N/A</v>
      </c>
      <c r="PN24" s="31" t="e">
        <f t="shared" si="408"/>
        <v>#N/A</v>
      </c>
      <c r="PO24" s="29" t="e">
        <f t="shared" si="409"/>
        <v>#N/A</v>
      </c>
      <c r="PP24" s="31" t="e">
        <f t="shared" si="410"/>
        <v>#N/A</v>
      </c>
      <c r="PQ24" s="32" t="e">
        <f t="shared" si="411"/>
        <v>#N/A</v>
      </c>
      <c r="PR24" s="31" t="e">
        <f t="shared" si="412"/>
        <v>#N/A</v>
      </c>
      <c r="PS24" s="33" t="e">
        <f t="shared" si="413"/>
        <v>#N/A</v>
      </c>
      <c r="PT24" s="31" t="e">
        <f t="shared" si="414"/>
        <v>#N/A</v>
      </c>
      <c r="PU24" s="34" t="e">
        <f t="shared" si="415"/>
        <v>#N/A</v>
      </c>
      <c r="PV24" s="34" t="e">
        <f t="shared" si="416"/>
        <v>#N/A</v>
      </c>
      <c r="PW24" s="34" t="e">
        <f t="shared" si="417"/>
        <v>#N/A</v>
      </c>
      <c r="PX24" s="34" t="e">
        <f t="shared" si="418"/>
        <v>#N/A</v>
      </c>
      <c r="PY24" s="9">
        <f t="shared" si="419"/>
        <v>0</v>
      </c>
      <c r="PZ24" s="9" t="e">
        <f t="shared" si="420"/>
        <v>#N/A</v>
      </c>
      <c r="QA24" s="9" t="e">
        <f t="shared" si="421"/>
        <v>#N/A</v>
      </c>
      <c r="QB24" s="9" t="e">
        <f t="shared" si="422"/>
        <v>#N/A</v>
      </c>
      <c r="QC24" s="9" t="e">
        <f t="shared" si="423"/>
        <v>#N/A</v>
      </c>
      <c r="QD24" s="9" t="e">
        <f t="shared" si="424"/>
        <v>#N/A</v>
      </c>
      <c r="QE24" s="9" t="e">
        <f t="shared" si="425"/>
        <v>#N/A</v>
      </c>
      <c r="QF24" s="9" t="e">
        <f t="shared" si="426"/>
        <v>#N/A</v>
      </c>
      <c r="QG24" s="31" t="e">
        <f t="shared" si="427"/>
        <v>#N/A</v>
      </c>
      <c r="QH24" s="29" t="e">
        <f t="shared" si="428"/>
        <v>#N/A</v>
      </c>
      <c r="QI24" s="31" t="e">
        <f t="shared" si="429"/>
        <v>#N/A</v>
      </c>
      <c r="QJ24" s="29" t="e">
        <f t="shared" si="430"/>
        <v>#N/A</v>
      </c>
      <c r="QK24" s="31" t="e">
        <f t="shared" si="431"/>
        <v>#N/A</v>
      </c>
      <c r="QL24" s="29" t="e">
        <f t="shared" si="523"/>
        <v>#N/A</v>
      </c>
      <c r="QM24" s="31" t="e">
        <f t="shared" si="432"/>
        <v>#N/A</v>
      </c>
      <c r="QN24" s="29" t="e">
        <f t="shared" si="433"/>
        <v>#N/A</v>
      </c>
      <c r="QO24" s="31" t="e">
        <f t="shared" si="434"/>
        <v>#N/A</v>
      </c>
      <c r="QP24" s="29" t="e">
        <f t="shared" si="435"/>
        <v>#N/A</v>
      </c>
      <c r="QQ24" s="31" t="e">
        <f t="shared" si="436"/>
        <v>#N/A</v>
      </c>
      <c r="QR24" s="29" t="e">
        <f t="shared" si="437"/>
        <v>#N/A</v>
      </c>
      <c r="QS24" s="31" t="e">
        <f t="shared" si="438"/>
        <v>#N/A</v>
      </c>
      <c r="QT24" s="29" t="e">
        <f t="shared" si="439"/>
        <v>#N/A</v>
      </c>
      <c r="QU24" s="31" t="e">
        <f t="shared" si="440"/>
        <v>#N/A</v>
      </c>
      <c r="QV24" s="29" t="e">
        <f t="shared" si="441"/>
        <v>#N/A</v>
      </c>
      <c r="QW24" s="31" t="e">
        <f t="shared" si="442"/>
        <v>#N/A</v>
      </c>
      <c r="QX24" s="29" t="e">
        <f t="shared" si="443"/>
        <v>#N/A</v>
      </c>
      <c r="QY24" s="31" t="e">
        <f t="shared" si="444"/>
        <v>#N/A</v>
      </c>
      <c r="QZ24" s="29" t="e">
        <f t="shared" si="445"/>
        <v>#N/A</v>
      </c>
      <c r="RA24" s="31" t="e">
        <f t="shared" si="446"/>
        <v>#N/A</v>
      </c>
      <c r="RB24" s="29" t="e">
        <f t="shared" si="447"/>
        <v>#N/A</v>
      </c>
      <c r="RC24" s="31" t="e">
        <f t="shared" si="448"/>
        <v>#N/A</v>
      </c>
      <c r="RD24" s="29" t="e">
        <f t="shared" si="449"/>
        <v>#N/A</v>
      </c>
      <c r="RE24" s="31" t="e">
        <f t="shared" si="450"/>
        <v>#N/A</v>
      </c>
      <c r="RF24" s="29" t="e">
        <f t="shared" si="451"/>
        <v>#N/A</v>
      </c>
      <c r="RG24" s="31" t="e">
        <f t="shared" si="452"/>
        <v>#N/A</v>
      </c>
      <c r="RH24" s="29" t="e">
        <f t="shared" si="453"/>
        <v>#N/A</v>
      </c>
      <c r="RI24" s="31" t="e">
        <f t="shared" si="454"/>
        <v>#N/A</v>
      </c>
      <c r="RJ24" s="29" t="e">
        <f t="shared" si="455"/>
        <v>#N/A</v>
      </c>
      <c r="RK24" s="31" t="e">
        <f t="shared" si="456"/>
        <v>#N/A</v>
      </c>
      <c r="RL24" s="32" t="e">
        <f t="shared" si="457"/>
        <v>#N/A</v>
      </c>
      <c r="RM24" s="31" t="e">
        <f t="shared" si="458"/>
        <v>#N/A</v>
      </c>
      <c r="RN24" s="33" t="e">
        <f t="shared" si="459"/>
        <v>#N/A</v>
      </c>
      <c r="RO24" s="31" t="e">
        <f t="shared" si="460"/>
        <v>#N/A</v>
      </c>
      <c r="RP24" s="34" t="e">
        <f t="shared" si="461"/>
        <v>#N/A</v>
      </c>
      <c r="RQ24" s="34" t="e">
        <f t="shared" si="462"/>
        <v>#N/A</v>
      </c>
      <c r="RR24" s="34" t="e">
        <f t="shared" si="463"/>
        <v>#N/A</v>
      </c>
      <c r="RS24" s="34" t="e">
        <f t="shared" si="464"/>
        <v>#N/A</v>
      </c>
      <c r="RT24" s="9">
        <f t="shared" si="465"/>
        <v>0</v>
      </c>
      <c r="RU24" s="9" t="e">
        <f t="shared" si="466"/>
        <v>#N/A</v>
      </c>
      <c r="RV24" s="9" t="e">
        <f t="shared" si="467"/>
        <v>#N/A</v>
      </c>
      <c r="RW24" s="9" t="e">
        <f t="shared" si="468"/>
        <v>#N/A</v>
      </c>
      <c r="RX24" s="9" t="e">
        <f t="shared" si="469"/>
        <v>#N/A</v>
      </c>
      <c r="RY24" s="9" t="e">
        <f t="shared" si="470"/>
        <v>#N/A</v>
      </c>
      <c r="RZ24" s="9" t="e">
        <f t="shared" si="471"/>
        <v>#N/A</v>
      </c>
      <c r="SA24" s="9" t="e">
        <f t="shared" si="472"/>
        <v>#N/A</v>
      </c>
      <c r="SB24" s="31" t="e">
        <f t="shared" si="473"/>
        <v>#N/A</v>
      </c>
      <c r="SC24" s="29" t="e">
        <f t="shared" si="474"/>
        <v>#N/A</v>
      </c>
      <c r="SD24" s="31" t="e">
        <f t="shared" si="475"/>
        <v>#N/A</v>
      </c>
      <c r="SE24" s="29" t="e">
        <f t="shared" si="476"/>
        <v>#N/A</v>
      </c>
      <c r="SF24" s="31" t="e">
        <f t="shared" si="477"/>
        <v>#N/A</v>
      </c>
      <c r="SG24" s="29" t="e">
        <f t="shared" si="524"/>
        <v>#N/A</v>
      </c>
      <c r="SH24" s="31" t="e">
        <f t="shared" si="478"/>
        <v>#N/A</v>
      </c>
      <c r="SI24" s="29" t="e">
        <f t="shared" si="479"/>
        <v>#N/A</v>
      </c>
      <c r="SJ24" s="31" t="e">
        <f t="shared" si="480"/>
        <v>#N/A</v>
      </c>
      <c r="SK24" s="29" t="e">
        <f t="shared" si="481"/>
        <v>#N/A</v>
      </c>
      <c r="SL24" s="31" t="e">
        <f t="shared" si="482"/>
        <v>#N/A</v>
      </c>
      <c r="SM24" s="29" t="e">
        <f t="shared" si="483"/>
        <v>#N/A</v>
      </c>
      <c r="SN24" s="31" t="e">
        <f t="shared" si="484"/>
        <v>#N/A</v>
      </c>
      <c r="SO24" s="29" t="e">
        <f t="shared" si="485"/>
        <v>#N/A</v>
      </c>
      <c r="SP24" s="31" t="e">
        <f t="shared" si="486"/>
        <v>#N/A</v>
      </c>
      <c r="SQ24" s="29" t="e">
        <f t="shared" si="487"/>
        <v>#N/A</v>
      </c>
      <c r="SR24" s="31" t="e">
        <f t="shared" si="488"/>
        <v>#N/A</v>
      </c>
      <c r="SS24" s="29" t="e">
        <f t="shared" si="489"/>
        <v>#N/A</v>
      </c>
      <c r="ST24" s="31" t="e">
        <f t="shared" si="490"/>
        <v>#N/A</v>
      </c>
      <c r="SU24" s="29" t="e">
        <f t="shared" si="491"/>
        <v>#N/A</v>
      </c>
      <c r="SV24" s="31" t="e">
        <f t="shared" si="492"/>
        <v>#N/A</v>
      </c>
      <c r="SW24" s="29" t="e">
        <f t="shared" si="493"/>
        <v>#N/A</v>
      </c>
      <c r="SX24" s="31" t="e">
        <f t="shared" si="494"/>
        <v>#N/A</v>
      </c>
      <c r="SY24" s="29" t="e">
        <f t="shared" si="495"/>
        <v>#N/A</v>
      </c>
      <c r="SZ24" s="31" t="e">
        <f t="shared" si="496"/>
        <v>#N/A</v>
      </c>
      <c r="TA24" s="29" t="e">
        <f t="shared" si="497"/>
        <v>#N/A</v>
      </c>
      <c r="TB24" s="31" t="e">
        <f t="shared" si="498"/>
        <v>#N/A</v>
      </c>
      <c r="TC24" s="29" t="e">
        <f t="shared" si="499"/>
        <v>#N/A</v>
      </c>
      <c r="TD24" s="31" t="e">
        <f t="shared" si="500"/>
        <v>#N/A</v>
      </c>
      <c r="TE24" s="29" t="e">
        <f t="shared" si="501"/>
        <v>#N/A</v>
      </c>
      <c r="TF24" s="31" t="e">
        <f t="shared" si="502"/>
        <v>#N/A</v>
      </c>
      <c r="TG24" s="32" t="e">
        <f t="shared" si="503"/>
        <v>#N/A</v>
      </c>
      <c r="TH24" s="31" t="e">
        <f t="shared" si="504"/>
        <v>#N/A</v>
      </c>
      <c r="TI24" s="33" t="e">
        <f t="shared" si="505"/>
        <v>#N/A</v>
      </c>
      <c r="TJ24" s="31" t="e">
        <f t="shared" si="506"/>
        <v>#N/A</v>
      </c>
      <c r="TK24" s="34" t="e">
        <f t="shared" si="507"/>
        <v>#N/A</v>
      </c>
      <c r="TL24" s="34" t="e">
        <f t="shared" si="508"/>
        <v>#N/A</v>
      </c>
      <c r="TM24" s="34" t="e">
        <f t="shared" si="509"/>
        <v>#N/A</v>
      </c>
      <c r="TN24" s="34" t="e">
        <f t="shared" si="510"/>
        <v>#N/A</v>
      </c>
      <c r="TO24" s="49" t="str">
        <f t="shared" si="511"/>
        <v/>
      </c>
      <c r="TP24" s="49" t="str">
        <f t="shared" si="512"/>
        <v/>
      </c>
      <c r="TQ24" s="49" t="str">
        <f t="shared" si="513"/>
        <v/>
      </c>
      <c r="TR24" s="63" t="str">
        <f>IF(AND(D24&lt;&gt;"",E24&lt;&gt;""),TQ24*VLOOKUP(C24,Tableau1[#All],10,FALSE)+TP24*VLOOKUP(C24,Tableau1[#All],11,FALSE)+TO24*VLOOKUP(C24,Tableau1[#All],12,FALSE),"")</f>
        <v/>
      </c>
      <c r="TS24" s="64" t="str">
        <f>IF(AND(D24&lt;&gt;"",E24&lt;&gt;""),($TQ24/15)*VLOOKUP($C24,Tableau1[#All],11,FALSE)+$TP24*VLOOKUP($C24,Tableau1[#All],11,FALSE)+$TO24*VLOOKUP($C24,Tableau1[#All],12,FALSE),"")</f>
        <v/>
      </c>
      <c r="TT24" s="119" t="str">
        <f>IF(AND(D24&lt;&gt;"",E24&lt;&gt;""),(($TQ24/15)/10)*VLOOKUP($C24,Tableau1[#All],12,FALSE)+($TP24/10)*VLOOKUP($C24,Tableau1[#All],12,FALSE)+$TO24*VLOOKUP($C24,Tableau1[#All],12,FALSE),"")</f>
        <v/>
      </c>
      <c r="TU24" s="121">
        <f t="shared" si="0"/>
        <v>0</v>
      </c>
    </row>
    <row r="25" spans="2:541" ht="15.75" customHeight="1">
      <c r="B25" s="58">
        <v>10</v>
      </c>
      <c r="C25" s="188"/>
      <c r="D25" s="110" t="str">
        <f>IF(C25&lt;&gt;"",VLOOKUP(C25,Tableau1[#All],2,FALSE),"")</f>
        <v/>
      </c>
      <c r="E25" s="46"/>
      <c r="F25" s="46"/>
      <c r="G25" s="51">
        <f t="shared" si="1"/>
        <v>0</v>
      </c>
      <c r="H25" s="30" t="e">
        <f>VLOOKUP($C25,Tableau1[#All],3,FALSE)</f>
        <v>#N/A</v>
      </c>
      <c r="I25" s="30" t="e">
        <f>VLOOKUP($C25,Tableau1[#All],4,FALSE)</f>
        <v>#N/A</v>
      </c>
      <c r="J25" s="30" t="e">
        <f>VLOOKUP($C25,Tableau1[#All],5,FALSE)</f>
        <v>#N/A</v>
      </c>
      <c r="K25" s="30" t="e">
        <f>VLOOKUP($C25,Tableau1[#All],6,FALSE)</f>
        <v>#N/A</v>
      </c>
      <c r="L25" s="30" t="e">
        <f>VLOOKUP($C25,Tableau1[#All],7,FALSE)</f>
        <v>#N/A</v>
      </c>
      <c r="M25" s="30" t="e">
        <f>VLOOKUP($C25,Tableau1[#All],8,FALSE)</f>
        <v>#N/A</v>
      </c>
      <c r="N25" s="30" t="e">
        <f>VLOOKUP($C25,Tableau1[#All],9,FALSE)</f>
        <v>#N/A</v>
      </c>
      <c r="O25" s="30" t="e">
        <f t="shared" si="2"/>
        <v>#N/A</v>
      </c>
      <c r="P25" s="30" t="e">
        <f t="shared" si="3"/>
        <v>#N/A</v>
      </c>
      <c r="Q25" s="30" t="e">
        <f t="shared" si="4"/>
        <v>#N/A</v>
      </c>
      <c r="R25" s="9">
        <f t="shared" si="5"/>
        <v>0</v>
      </c>
      <c r="S25" s="9" t="e">
        <f t="shared" si="6"/>
        <v>#N/A</v>
      </c>
      <c r="T25" s="9" t="e">
        <f t="shared" si="7"/>
        <v>#N/A</v>
      </c>
      <c r="U25" s="9" t="e">
        <f t="shared" si="8"/>
        <v>#N/A</v>
      </c>
      <c r="V25" s="9" t="e">
        <f t="shared" si="9"/>
        <v>#N/A</v>
      </c>
      <c r="W25" s="9" t="e">
        <f t="shared" si="10"/>
        <v>#N/A</v>
      </c>
      <c r="X25" s="9" t="e">
        <f t="shared" si="11"/>
        <v>#N/A</v>
      </c>
      <c r="Y25" s="9" t="e">
        <f t="shared" si="12"/>
        <v>#N/A</v>
      </c>
      <c r="Z25" s="31" t="e">
        <f t="shared" si="13"/>
        <v>#N/A</v>
      </c>
      <c r="AA25" s="29" t="e">
        <f t="shared" si="14"/>
        <v>#N/A</v>
      </c>
      <c r="AB25" s="31" t="e">
        <f t="shared" si="15"/>
        <v>#N/A</v>
      </c>
      <c r="AC25" s="29" t="e">
        <f t="shared" si="16"/>
        <v>#N/A</v>
      </c>
      <c r="AD25" s="31" t="e">
        <f t="shared" si="17"/>
        <v>#N/A</v>
      </c>
      <c r="AE25" s="29" t="e">
        <f t="shared" si="514"/>
        <v>#N/A</v>
      </c>
      <c r="AF25" s="31" t="e">
        <f t="shared" si="18"/>
        <v>#N/A</v>
      </c>
      <c r="AG25" s="29" t="e">
        <f t="shared" si="19"/>
        <v>#N/A</v>
      </c>
      <c r="AH25" s="31" t="e">
        <f t="shared" si="20"/>
        <v>#N/A</v>
      </c>
      <c r="AI25" s="29" t="e">
        <f t="shared" si="21"/>
        <v>#N/A</v>
      </c>
      <c r="AJ25" s="31" t="e">
        <f t="shared" si="22"/>
        <v>#N/A</v>
      </c>
      <c r="AK25" s="29" t="e">
        <f t="shared" si="23"/>
        <v>#N/A</v>
      </c>
      <c r="AL25" s="31" t="e">
        <f t="shared" si="24"/>
        <v>#N/A</v>
      </c>
      <c r="AM25" s="29" t="e">
        <f t="shared" si="25"/>
        <v>#N/A</v>
      </c>
      <c r="AN25" s="31" t="e">
        <f t="shared" si="26"/>
        <v>#N/A</v>
      </c>
      <c r="AO25" s="29" t="e">
        <f t="shared" si="27"/>
        <v>#N/A</v>
      </c>
      <c r="AP25" s="31" t="e">
        <f t="shared" si="28"/>
        <v>#N/A</v>
      </c>
      <c r="AQ25" s="29" t="e">
        <f t="shared" si="29"/>
        <v>#N/A</v>
      </c>
      <c r="AR25" s="31" t="e">
        <f t="shared" si="30"/>
        <v>#N/A</v>
      </c>
      <c r="AS25" s="29" t="e">
        <f t="shared" si="31"/>
        <v>#N/A</v>
      </c>
      <c r="AT25" s="31" t="e">
        <f t="shared" si="32"/>
        <v>#N/A</v>
      </c>
      <c r="AU25" s="29" t="e">
        <f t="shared" si="33"/>
        <v>#N/A</v>
      </c>
      <c r="AV25" s="31" t="e">
        <f t="shared" si="34"/>
        <v>#N/A</v>
      </c>
      <c r="AW25" s="29" t="e">
        <f t="shared" si="35"/>
        <v>#N/A</v>
      </c>
      <c r="AX25" s="31" t="e">
        <f t="shared" si="36"/>
        <v>#N/A</v>
      </c>
      <c r="AY25" s="29" t="e">
        <f t="shared" si="37"/>
        <v>#N/A</v>
      </c>
      <c r="AZ25" s="31" t="e">
        <f t="shared" si="38"/>
        <v>#N/A</v>
      </c>
      <c r="BA25" s="29" t="e">
        <f t="shared" si="39"/>
        <v>#N/A</v>
      </c>
      <c r="BB25" s="31" t="e">
        <f t="shared" si="40"/>
        <v>#N/A</v>
      </c>
      <c r="BC25" s="29" t="e">
        <f t="shared" si="41"/>
        <v>#N/A</v>
      </c>
      <c r="BD25" s="31" t="e">
        <f t="shared" si="42"/>
        <v>#N/A</v>
      </c>
      <c r="BE25" s="32" t="e">
        <f t="shared" si="43"/>
        <v>#N/A</v>
      </c>
      <c r="BF25" s="31" t="e">
        <f t="shared" si="44"/>
        <v>#N/A</v>
      </c>
      <c r="BG25" s="33" t="e">
        <f t="shared" si="45"/>
        <v>#N/A</v>
      </c>
      <c r="BH25" s="31" t="e">
        <f t="shared" si="46"/>
        <v>#N/A</v>
      </c>
      <c r="BI25" s="34" t="e">
        <f t="shared" si="47"/>
        <v>#N/A</v>
      </c>
      <c r="BJ25" s="34" t="e">
        <f t="shared" si="48"/>
        <v>#N/A</v>
      </c>
      <c r="BK25" s="34" t="e">
        <f t="shared" si="49"/>
        <v>#N/A</v>
      </c>
      <c r="BL25" s="34" t="e">
        <f t="shared" si="50"/>
        <v>#N/A</v>
      </c>
      <c r="BM25" s="9">
        <f t="shared" si="51"/>
        <v>0</v>
      </c>
      <c r="BN25" s="9" t="e">
        <f t="shared" si="52"/>
        <v>#N/A</v>
      </c>
      <c r="BO25" s="9" t="e">
        <f t="shared" si="53"/>
        <v>#N/A</v>
      </c>
      <c r="BP25" s="9" t="e">
        <f t="shared" si="54"/>
        <v>#N/A</v>
      </c>
      <c r="BQ25" s="9" t="e">
        <f t="shared" si="55"/>
        <v>#N/A</v>
      </c>
      <c r="BR25" s="9" t="e">
        <f t="shared" si="56"/>
        <v>#N/A</v>
      </c>
      <c r="BS25" s="9" t="e">
        <f t="shared" si="57"/>
        <v>#N/A</v>
      </c>
      <c r="BT25" s="9" t="e">
        <f t="shared" si="58"/>
        <v>#N/A</v>
      </c>
      <c r="BU25" s="31" t="e">
        <f t="shared" si="59"/>
        <v>#N/A</v>
      </c>
      <c r="BV25" s="29" t="e">
        <f t="shared" si="60"/>
        <v>#N/A</v>
      </c>
      <c r="BW25" s="31" t="e">
        <f t="shared" si="61"/>
        <v>#N/A</v>
      </c>
      <c r="BX25" s="29" t="e">
        <f t="shared" si="62"/>
        <v>#N/A</v>
      </c>
      <c r="BY25" s="31" t="e">
        <f t="shared" si="63"/>
        <v>#N/A</v>
      </c>
      <c r="BZ25" s="29" t="e">
        <f t="shared" si="515"/>
        <v>#N/A</v>
      </c>
      <c r="CA25" s="31" t="e">
        <f t="shared" si="64"/>
        <v>#N/A</v>
      </c>
      <c r="CB25" s="29" t="e">
        <f t="shared" si="65"/>
        <v>#N/A</v>
      </c>
      <c r="CC25" s="31" t="e">
        <f t="shared" si="66"/>
        <v>#N/A</v>
      </c>
      <c r="CD25" s="29" t="e">
        <f t="shared" si="67"/>
        <v>#N/A</v>
      </c>
      <c r="CE25" s="31" t="e">
        <f t="shared" si="68"/>
        <v>#N/A</v>
      </c>
      <c r="CF25" s="29" t="e">
        <f t="shared" si="69"/>
        <v>#N/A</v>
      </c>
      <c r="CG25" s="31" t="e">
        <f t="shared" si="70"/>
        <v>#N/A</v>
      </c>
      <c r="CH25" s="29" t="e">
        <f t="shared" si="71"/>
        <v>#N/A</v>
      </c>
      <c r="CI25" s="31" t="e">
        <f t="shared" si="72"/>
        <v>#N/A</v>
      </c>
      <c r="CJ25" s="29" t="e">
        <f t="shared" si="73"/>
        <v>#N/A</v>
      </c>
      <c r="CK25" s="31" t="e">
        <f t="shared" si="74"/>
        <v>#N/A</v>
      </c>
      <c r="CL25" s="29" t="e">
        <f t="shared" si="75"/>
        <v>#N/A</v>
      </c>
      <c r="CM25" s="31" t="e">
        <f t="shared" si="76"/>
        <v>#N/A</v>
      </c>
      <c r="CN25" s="29" t="e">
        <f t="shared" si="77"/>
        <v>#N/A</v>
      </c>
      <c r="CO25" s="31" t="e">
        <f t="shared" si="78"/>
        <v>#N/A</v>
      </c>
      <c r="CP25" s="29" t="e">
        <f t="shared" si="79"/>
        <v>#N/A</v>
      </c>
      <c r="CQ25" s="31" t="e">
        <f t="shared" si="80"/>
        <v>#N/A</v>
      </c>
      <c r="CR25" s="29" t="e">
        <f t="shared" si="81"/>
        <v>#N/A</v>
      </c>
      <c r="CS25" s="31" t="e">
        <f t="shared" si="82"/>
        <v>#N/A</v>
      </c>
      <c r="CT25" s="29" t="e">
        <f t="shared" si="83"/>
        <v>#N/A</v>
      </c>
      <c r="CU25" s="31" t="e">
        <f t="shared" si="84"/>
        <v>#N/A</v>
      </c>
      <c r="CV25" s="29" t="e">
        <f t="shared" si="85"/>
        <v>#N/A</v>
      </c>
      <c r="CW25" s="31" t="e">
        <f t="shared" si="86"/>
        <v>#N/A</v>
      </c>
      <c r="CX25" s="29" t="e">
        <f t="shared" si="87"/>
        <v>#N/A</v>
      </c>
      <c r="CY25" s="31" t="e">
        <f t="shared" si="88"/>
        <v>#N/A</v>
      </c>
      <c r="CZ25" s="32" t="e">
        <f t="shared" si="89"/>
        <v>#N/A</v>
      </c>
      <c r="DA25" s="31" t="e">
        <f t="shared" si="90"/>
        <v>#N/A</v>
      </c>
      <c r="DB25" s="33" t="e">
        <f t="shared" si="91"/>
        <v>#N/A</v>
      </c>
      <c r="DC25" s="31" t="e">
        <f t="shared" si="92"/>
        <v>#N/A</v>
      </c>
      <c r="DD25" s="34" t="e">
        <f t="shared" si="93"/>
        <v>#N/A</v>
      </c>
      <c r="DE25" s="34" t="e">
        <f t="shared" si="94"/>
        <v>#N/A</v>
      </c>
      <c r="DF25" s="34" t="e">
        <f t="shared" si="95"/>
        <v>#N/A</v>
      </c>
      <c r="DG25" s="34" t="e">
        <f t="shared" si="96"/>
        <v>#N/A</v>
      </c>
      <c r="DH25" s="9">
        <f t="shared" si="97"/>
        <v>0</v>
      </c>
      <c r="DI25" s="9" t="e">
        <f t="shared" si="98"/>
        <v>#N/A</v>
      </c>
      <c r="DJ25" s="9" t="e">
        <f t="shared" si="99"/>
        <v>#N/A</v>
      </c>
      <c r="DK25" s="9" t="e">
        <f t="shared" si="100"/>
        <v>#N/A</v>
      </c>
      <c r="DL25" s="9" t="e">
        <f t="shared" si="101"/>
        <v>#N/A</v>
      </c>
      <c r="DM25" s="9" t="e">
        <f t="shared" si="102"/>
        <v>#N/A</v>
      </c>
      <c r="DN25" s="9" t="e">
        <f t="shared" si="103"/>
        <v>#N/A</v>
      </c>
      <c r="DO25" s="9" t="e">
        <f t="shared" si="104"/>
        <v>#N/A</v>
      </c>
      <c r="DP25" s="31" t="e">
        <f t="shared" si="105"/>
        <v>#N/A</v>
      </c>
      <c r="DQ25" s="29" t="e">
        <f t="shared" si="106"/>
        <v>#N/A</v>
      </c>
      <c r="DR25" s="31" t="e">
        <f t="shared" si="107"/>
        <v>#N/A</v>
      </c>
      <c r="DS25" s="29" t="e">
        <f t="shared" si="108"/>
        <v>#N/A</v>
      </c>
      <c r="DT25" s="31" t="e">
        <f t="shared" si="109"/>
        <v>#N/A</v>
      </c>
      <c r="DU25" s="29" t="e">
        <f t="shared" si="516"/>
        <v>#N/A</v>
      </c>
      <c r="DV25" s="31" t="e">
        <f t="shared" si="110"/>
        <v>#N/A</v>
      </c>
      <c r="DW25" s="29" t="e">
        <f t="shared" si="111"/>
        <v>#N/A</v>
      </c>
      <c r="DX25" s="31" t="e">
        <f t="shared" si="112"/>
        <v>#N/A</v>
      </c>
      <c r="DY25" s="29" t="e">
        <f t="shared" si="113"/>
        <v>#N/A</v>
      </c>
      <c r="DZ25" s="31" t="e">
        <f t="shared" si="114"/>
        <v>#N/A</v>
      </c>
      <c r="EA25" s="29" t="e">
        <f t="shared" si="115"/>
        <v>#N/A</v>
      </c>
      <c r="EB25" s="31" t="e">
        <f t="shared" si="116"/>
        <v>#N/A</v>
      </c>
      <c r="EC25" s="29" t="e">
        <f t="shared" si="117"/>
        <v>#N/A</v>
      </c>
      <c r="ED25" s="31" t="e">
        <f t="shared" si="118"/>
        <v>#N/A</v>
      </c>
      <c r="EE25" s="29" t="e">
        <f t="shared" si="119"/>
        <v>#N/A</v>
      </c>
      <c r="EF25" s="31" t="e">
        <f t="shared" si="120"/>
        <v>#N/A</v>
      </c>
      <c r="EG25" s="29" t="e">
        <f t="shared" si="121"/>
        <v>#N/A</v>
      </c>
      <c r="EH25" s="31" t="e">
        <f t="shared" si="122"/>
        <v>#N/A</v>
      </c>
      <c r="EI25" s="29" t="e">
        <f t="shared" si="123"/>
        <v>#N/A</v>
      </c>
      <c r="EJ25" s="31" t="e">
        <f t="shared" si="124"/>
        <v>#N/A</v>
      </c>
      <c r="EK25" s="29" t="e">
        <f t="shared" si="125"/>
        <v>#N/A</v>
      </c>
      <c r="EL25" s="31" t="e">
        <f t="shared" si="126"/>
        <v>#N/A</v>
      </c>
      <c r="EM25" s="29" t="e">
        <f t="shared" si="127"/>
        <v>#N/A</v>
      </c>
      <c r="EN25" s="31" t="e">
        <f t="shared" si="128"/>
        <v>#N/A</v>
      </c>
      <c r="EO25" s="29" t="e">
        <f t="shared" si="129"/>
        <v>#N/A</v>
      </c>
      <c r="EP25" s="31" t="e">
        <f t="shared" si="130"/>
        <v>#N/A</v>
      </c>
      <c r="EQ25" s="29" t="e">
        <f t="shared" si="131"/>
        <v>#N/A</v>
      </c>
      <c r="ER25" s="31" t="e">
        <f t="shared" si="132"/>
        <v>#N/A</v>
      </c>
      <c r="ES25" s="29" t="e">
        <f t="shared" si="133"/>
        <v>#N/A</v>
      </c>
      <c r="ET25" s="31" t="e">
        <f t="shared" si="134"/>
        <v>#N/A</v>
      </c>
      <c r="EU25" s="32" t="e">
        <f t="shared" si="135"/>
        <v>#N/A</v>
      </c>
      <c r="EV25" s="31" t="e">
        <f t="shared" si="136"/>
        <v>#N/A</v>
      </c>
      <c r="EW25" s="33" t="e">
        <f t="shared" si="137"/>
        <v>#N/A</v>
      </c>
      <c r="EX25" s="31" t="e">
        <f t="shared" si="138"/>
        <v>#N/A</v>
      </c>
      <c r="EY25" s="34" t="e">
        <f t="shared" si="139"/>
        <v>#N/A</v>
      </c>
      <c r="EZ25" s="34" t="e">
        <f t="shared" si="140"/>
        <v>#N/A</v>
      </c>
      <c r="FA25" s="34" t="e">
        <f t="shared" si="141"/>
        <v>#N/A</v>
      </c>
      <c r="FB25" s="34" t="e">
        <f t="shared" si="142"/>
        <v>#N/A</v>
      </c>
      <c r="FC25" s="9">
        <f t="shared" si="143"/>
        <v>0</v>
      </c>
      <c r="FD25" s="9" t="e">
        <f t="shared" si="144"/>
        <v>#N/A</v>
      </c>
      <c r="FE25" s="9" t="e">
        <f t="shared" si="145"/>
        <v>#N/A</v>
      </c>
      <c r="FF25" s="9" t="e">
        <f t="shared" si="146"/>
        <v>#N/A</v>
      </c>
      <c r="FG25" s="9" t="e">
        <f t="shared" si="147"/>
        <v>#N/A</v>
      </c>
      <c r="FH25" s="9" t="e">
        <f t="shared" si="148"/>
        <v>#N/A</v>
      </c>
      <c r="FI25" s="9" t="e">
        <f t="shared" si="149"/>
        <v>#N/A</v>
      </c>
      <c r="FJ25" s="9" t="e">
        <f t="shared" si="150"/>
        <v>#N/A</v>
      </c>
      <c r="FK25" s="31" t="e">
        <f t="shared" si="151"/>
        <v>#N/A</v>
      </c>
      <c r="FL25" s="29" t="e">
        <f t="shared" si="152"/>
        <v>#N/A</v>
      </c>
      <c r="FM25" s="31" t="e">
        <f t="shared" si="153"/>
        <v>#N/A</v>
      </c>
      <c r="FN25" s="29" t="e">
        <f t="shared" si="154"/>
        <v>#N/A</v>
      </c>
      <c r="FO25" s="31" t="e">
        <f t="shared" si="155"/>
        <v>#N/A</v>
      </c>
      <c r="FP25" s="29" t="e">
        <f t="shared" si="517"/>
        <v>#N/A</v>
      </c>
      <c r="FQ25" s="31" t="e">
        <f t="shared" si="156"/>
        <v>#N/A</v>
      </c>
      <c r="FR25" s="29" t="e">
        <f t="shared" si="157"/>
        <v>#N/A</v>
      </c>
      <c r="FS25" s="31" t="e">
        <f t="shared" si="158"/>
        <v>#N/A</v>
      </c>
      <c r="FT25" s="29" t="e">
        <f t="shared" si="159"/>
        <v>#N/A</v>
      </c>
      <c r="FU25" s="31" t="e">
        <f t="shared" si="160"/>
        <v>#N/A</v>
      </c>
      <c r="FV25" s="29" t="e">
        <f t="shared" si="161"/>
        <v>#N/A</v>
      </c>
      <c r="FW25" s="31" t="e">
        <f t="shared" si="162"/>
        <v>#N/A</v>
      </c>
      <c r="FX25" s="29" t="e">
        <f t="shared" si="163"/>
        <v>#N/A</v>
      </c>
      <c r="FY25" s="31" t="e">
        <f t="shared" si="164"/>
        <v>#N/A</v>
      </c>
      <c r="FZ25" s="29" t="e">
        <f t="shared" si="165"/>
        <v>#N/A</v>
      </c>
      <c r="GA25" s="31" t="e">
        <f t="shared" si="166"/>
        <v>#N/A</v>
      </c>
      <c r="GB25" s="29" t="e">
        <f t="shared" si="167"/>
        <v>#N/A</v>
      </c>
      <c r="GC25" s="31" t="e">
        <f t="shared" si="168"/>
        <v>#N/A</v>
      </c>
      <c r="GD25" s="29" t="e">
        <f t="shared" si="169"/>
        <v>#N/A</v>
      </c>
      <c r="GE25" s="31" t="e">
        <f t="shared" si="170"/>
        <v>#N/A</v>
      </c>
      <c r="GF25" s="29" t="e">
        <f t="shared" si="171"/>
        <v>#N/A</v>
      </c>
      <c r="GG25" s="31" t="e">
        <f t="shared" si="172"/>
        <v>#N/A</v>
      </c>
      <c r="GH25" s="29" t="e">
        <f t="shared" si="173"/>
        <v>#N/A</v>
      </c>
      <c r="GI25" s="31" t="e">
        <f t="shared" si="174"/>
        <v>#N/A</v>
      </c>
      <c r="GJ25" s="29" t="e">
        <f t="shared" si="175"/>
        <v>#N/A</v>
      </c>
      <c r="GK25" s="31" t="e">
        <f t="shared" si="176"/>
        <v>#N/A</v>
      </c>
      <c r="GL25" s="29" t="e">
        <f t="shared" si="177"/>
        <v>#N/A</v>
      </c>
      <c r="GM25" s="31" t="e">
        <f t="shared" si="178"/>
        <v>#N/A</v>
      </c>
      <c r="GN25" s="29" t="e">
        <f t="shared" si="179"/>
        <v>#N/A</v>
      </c>
      <c r="GO25" s="31" t="e">
        <f t="shared" si="180"/>
        <v>#N/A</v>
      </c>
      <c r="GP25" s="32" t="e">
        <f t="shared" si="181"/>
        <v>#N/A</v>
      </c>
      <c r="GQ25" s="31" t="e">
        <f t="shared" si="182"/>
        <v>#N/A</v>
      </c>
      <c r="GR25" s="33" t="e">
        <f t="shared" si="183"/>
        <v>#N/A</v>
      </c>
      <c r="GS25" s="31" t="e">
        <f t="shared" si="184"/>
        <v>#N/A</v>
      </c>
      <c r="GT25" s="34" t="e">
        <f t="shared" si="185"/>
        <v>#N/A</v>
      </c>
      <c r="GU25" s="34" t="e">
        <f t="shared" si="186"/>
        <v>#N/A</v>
      </c>
      <c r="GV25" s="34" t="e">
        <f t="shared" si="187"/>
        <v>#N/A</v>
      </c>
      <c r="GW25" s="34" t="e">
        <f t="shared" si="188"/>
        <v>#N/A</v>
      </c>
      <c r="GX25" s="9">
        <f t="shared" si="189"/>
        <v>0</v>
      </c>
      <c r="GY25" s="9" t="e">
        <f t="shared" si="190"/>
        <v>#N/A</v>
      </c>
      <c r="GZ25" s="9" t="e">
        <f t="shared" si="191"/>
        <v>#N/A</v>
      </c>
      <c r="HA25" s="9" t="e">
        <f t="shared" si="192"/>
        <v>#N/A</v>
      </c>
      <c r="HB25" s="9" t="e">
        <f t="shared" si="193"/>
        <v>#N/A</v>
      </c>
      <c r="HC25" s="9" t="e">
        <f t="shared" si="194"/>
        <v>#N/A</v>
      </c>
      <c r="HD25" s="9" t="e">
        <f t="shared" si="195"/>
        <v>#N/A</v>
      </c>
      <c r="HE25" s="9" t="e">
        <f t="shared" si="196"/>
        <v>#N/A</v>
      </c>
      <c r="HF25" s="31" t="e">
        <f t="shared" si="197"/>
        <v>#N/A</v>
      </c>
      <c r="HG25" s="29" t="e">
        <f t="shared" si="198"/>
        <v>#N/A</v>
      </c>
      <c r="HH25" s="31" t="e">
        <f t="shared" si="199"/>
        <v>#N/A</v>
      </c>
      <c r="HI25" s="29" t="e">
        <f t="shared" si="200"/>
        <v>#N/A</v>
      </c>
      <c r="HJ25" s="31" t="e">
        <f t="shared" si="201"/>
        <v>#N/A</v>
      </c>
      <c r="HK25" s="29" t="e">
        <f t="shared" si="518"/>
        <v>#N/A</v>
      </c>
      <c r="HL25" s="31" t="e">
        <f t="shared" si="202"/>
        <v>#N/A</v>
      </c>
      <c r="HM25" s="29" t="e">
        <f t="shared" si="203"/>
        <v>#N/A</v>
      </c>
      <c r="HN25" s="31" t="e">
        <f t="shared" si="204"/>
        <v>#N/A</v>
      </c>
      <c r="HO25" s="29" t="e">
        <f t="shared" si="205"/>
        <v>#N/A</v>
      </c>
      <c r="HP25" s="31" t="e">
        <f t="shared" si="206"/>
        <v>#N/A</v>
      </c>
      <c r="HQ25" s="29" t="e">
        <f t="shared" si="207"/>
        <v>#N/A</v>
      </c>
      <c r="HR25" s="31" t="e">
        <f t="shared" si="208"/>
        <v>#N/A</v>
      </c>
      <c r="HS25" s="29" t="e">
        <f t="shared" si="209"/>
        <v>#N/A</v>
      </c>
      <c r="HT25" s="31" t="e">
        <f t="shared" si="210"/>
        <v>#N/A</v>
      </c>
      <c r="HU25" s="29" t="e">
        <f t="shared" si="211"/>
        <v>#N/A</v>
      </c>
      <c r="HV25" s="31" t="e">
        <f t="shared" si="212"/>
        <v>#N/A</v>
      </c>
      <c r="HW25" s="29" t="e">
        <f t="shared" si="213"/>
        <v>#N/A</v>
      </c>
      <c r="HX25" s="31" t="e">
        <f t="shared" si="214"/>
        <v>#N/A</v>
      </c>
      <c r="HY25" s="29" t="e">
        <f t="shared" si="215"/>
        <v>#N/A</v>
      </c>
      <c r="HZ25" s="31" t="e">
        <f t="shared" si="216"/>
        <v>#N/A</v>
      </c>
      <c r="IA25" s="29" t="e">
        <f t="shared" si="217"/>
        <v>#N/A</v>
      </c>
      <c r="IB25" s="31" t="e">
        <f t="shared" si="218"/>
        <v>#N/A</v>
      </c>
      <c r="IC25" s="29" t="e">
        <f t="shared" si="219"/>
        <v>#N/A</v>
      </c>
      <c r="ID25" s="31" t="e">
        <f t="shared" si="220"/>
        <v>#N/A</v>
      </c>
      <c r="IE25" s="29" t="e">
        <f t="shared" si="221"/>
        <v>#N/A</v>
      </c>
      <c r="IF25" s="31" t="e">
        <f t="shared" si="222"/>
        <v>#N/A</v>
      </c>
      <c r="IG25" s="29" t="e">
        <f t="shared" si="223"/>
        <v>#N/A</v>
      </c>
      <c r="IH25" s="31" t="e">
        <f t="shared" si="224"/>
        <v>#N/A</v>
      </c>
      <c r="II25" s="29" t="e">
        <f t="shared" si="225"/>
        <v>#N/A</v>
      </c>
      <c r="IJ25" s="31" t="e">
        <f t="shared" si="226"/>
        <v>#N/A</v>
      </c>
      <c r="IK25" s="32" t="e">
        <f t="shared" si="227"/>
        <v>#N/A</v>
      </c>
      <c r="IL25" s="31" t="e">
        <f t="shared" si="228"/>
        <v>#N/A</v>
      </c>
      <c r="IM25" s="33" t="e">
        <f t="shared" si="229"/>
        <v>#N/A</v>
      </c>
      <c r="IN25" s="31" t="e">
        <f t="shared" si="230"/>
        <v>#N/A</v>
      </c>
      <c r="IO25" s="34" t="e">
        <f t="shared" si="231"/>
        <v>#N/A</v>
      </c>
      <c r="IP25" s="34" t="e">
        <f t="shared" si="232"/>
        <v>#N/A</v>
      </c>
      <c r="IQ25" s="34" t="e">
        <f t="shared" si="233"/>
        <v>#N/A</v>
      </c>
      <c r="IR25" s="34" t="e">
        <f t="shared" si="234"/>
        <v>#N/A</v>
      </c>
      <c r="IS25" s="9">
        <f t="shared" si="235"/>
        <v>0</v>
      </c>
      <c r="IT25" s="9" t="e">
        <f t="shared" si="236"/>
        <v>#N/A</v>
      </c>
      <c r="IU25" s="9" t="e">
        <f t="shared" si="237"/>
        <v>#N/A</v>
      </c>
      <c r="IV25" s="9" t="e">
        <f t="shared" si="238"/>
        <v>#N/A</v>
      </c>
      <c r="IW25" s="9" t="e">
        <f t="shared" si="239"/>
        <v>#N/A</v>
      </c>
      <c r="IX25" s="9" t="e">
        <f t="shared" si="240"/>
        <v>#N/A</v>
      </c>
      <c r="IY25" s="9" t="e">
        <f t="shared" si="241"/>
        <v>#N/A</v>
      </c>
      <c r="IZ25" s="9" t="e">
        <f t="shared" si="242"/>
        <v>#N/A</v>
      </c>
      <c r="JA25" s="31" t="e">
        <f t="shared" si="243"/>
        <v>#N/A</v>
      </c>
      <c r="JB25" s="29" t="e">
        <f t="shared" si="244"/>
        <v>#N/A</v>
      </c>
      <c r="JC25" s="31" t="e">
        <f t="shared" si="245"/>
        <v>#N/A</v>
      </c>
      <c r="JD25" s="29" t="e">
        <f t="shared" si="246"/>
        <v>#N/A</v>
      </c>
      <c r="JE25" s="31" t="e">
        <f t="shared" si="247"/>
        <v>#N/A</v>
      </c>
      <c r="JF25" s="29" t="e">
        <f t="shared" si="519"/>
        <v>#N/A</v>
      </c>
      <c r="JG25" s="31" t="e">
        <f t="shared" si="248"/>
        <v>#N/A</v>
      </c>
      <c r="JH25" s="29" t="e">
        <f t="shared" si="249"/>
        <v>#N/A</v>
      </c>
      <c r="JI25" s="31" t="e">
        <f t="shared" si="250"/>
        <v>#N/A</v>
      </c>
      <c r="JJ25" s="29" t="e">
        <f t="shared" si="251"/>
        <v>#N/A</v>
      </c>
      <c r="JK25" s="31" t="e">
        <f t="shared" si="252"/>
        <v>#N/A</v>
      </c>
      <c r="JL25" s="29" t="e">
        <f t="shared" si="253"/>
        <v>#N/A</v>
      </c>
      <c r="JM25" s="31" t="e">
        <f t="shared" si="254"/>
        <v>#N/A</v>
      </c>
      <c r="JN25" s="29" t="e">
        <f t="shared" si="255"/>
        <v>#N/A</v>
      </c>
      <c r="JO25" s="31" t="e">
        <f t="shared" si="256"/>
        <v>#N/A</v>
      </c>
      <c r="JP25" s="29" t="e">
        <f t="shared" si="257"/>
        <v>#N/A</v>
      </c>
      <c r="JQ25" s="31" t="e">
        <f t="shared" si="258"/>
        <v>#N/A</v>
      </c>
      <c r="JR25" s="29" t="e">
        <f t="shared" si="259"/>
        <v>#N/A</v>
      </c>
      <c r="JS25" s="31" t="e">
        <f t="shared" si="260"/>
        <v>#N/A</v>
      </c>
      <c r="JT25" s="29" t="e">
        <f t="shared" si="261"/>
        <v>#N/A</v>
      </c>
      <c r="JU25" s="31" t="e">
        <f t="shared" si="262"/>
        <v>#N/A</v>
      </c>
      <c r="JV25" s="29" t="e">
        <f t="shared" si="263"/>
        <v>#N/A</v>
      </c>
      <c r="JW25" s="31" t="e">
        <f t="shared" si="264"/>
        <v>#N/A</v>
      </c>
      <c r="JX25" s="29" t="e">
        <f t="shared" si="265"/>
        <v>#N/A</v>
      </c>
      <c r="JY25" s="31" t="e">
        <f t="shared" si="266"/>
        <v>#N/A</v>
      </c>
      <c r="JZ25" s="29" t="e">
        <f t="shared" si="267"/>
        <v>#N/A</v>
      </c>
      <c r="KA25" s="31" t="e">
        <f t="shared" si="268"/>
        <v>#N/A</v>
      </c>
      <c r="KB25" s="29" t="e">
        <f t="shared" si="269"/>
        <v>#N/A</v>
      </c>
      <c r="KC25" s="31" t="e">
        <f t="shared" si="270"/>
        <v>#N/A</v>
      </c>
      <c r="KD25" s="29" t="e">
        <f t="shared" si="271"/>
        <v>#N/A</v>
      </c>
      <c r="KE25" s="31" t="e">
        <f t="shared" si="272"/>
        <v>#N/A</v>
      </c>
      <c r="KF25" s="32" t="e">
        <f t="shared" si="273"/>
        <v>#N/A</v>
      </c>
      <c r="KG25" s="31" t="e">
        <f t="shared" si="274"/>
        <v>#N/A</v>
      </c>
      <c r="KH25" s="33" t="e">
        <f t="shared" si="275"/>
        <v>#N/A</v>
      </c>
      <c r="KI25" s="31" t="e">
        <f t="shared" si="276"/>
        <v>#N/A</v>
      </c>
      <c r="KJ25" s="34" t="e">
        <f t="shared" si="277"/>
        <v>#N/A</v>
      </c>
      <c r="KK25" s="34" t="e">
        <f t="shared" si="278"/>
        <v>#N/A</v>
      </c>
      <c r="KL25" s="34" t="e">
        <f t="shared" si="279"/>
        <v>#N/A</v>
      </c>
      <c r="KM25" s="34" t="e">
        <f t="shared" si="280"/>
        <v>#N/A</v>
      </c>
      <c r="KN25" s="9">
        <f t="shared" si="281"/>
        <v>0</v>
      </c>
      <c r="KO25" s="9" t="e">
        <f t="shared" si="282"/>
        <v>#N/A</v>
      </c>
      <c r="KP25" s="9" t="e">
        <f t="shared" si="283"/>
        <v>#N/A</v>
      </c>
      <c r="KQ25" s="9" t="e">
        <f t="shared" si="284"/>
        <v>#N/A</v>
      </c>
      <c r="KR25" s="9" t="e">
        <f t="shared" si="285"/>
        <v>#N/A</v>
      </c>
      <c r="KS25" s="9" t="e">
        <f t="shared" si="286"/>
        <v>#N/A</v>
      </c>
      <c r="KT25" s="9" t="e">
        <f t="shared" si="287"/>
        <v>#N/A</v>
      </c>
      <c r="KU25" s="9" t="e">
        <f t="shared" si="288"/>
        <v>#N/A</v>
      </c>
      <c r="KV25" s="31" t="e">
        <f t="shared" si="289"/>
        <v>#N/A</v>
      </c>
      <c r="KW25" s="29" t="e">
        <f t="shared" si="290"/>
        <v>#N/A</v>
      </c>
      <c r="KX25" s="31" t="e">
        <f t="shared" si="291"/>
        <v>#N/A</v>
      </c>
      <c r="KY25" s="29" t="e">
        <f t="shared" si="292"/>
        <v>#N/A</v>
      </c>
      <c r="KZ25" s="31" t="e">
        <f t="shared" si="293"/>
        <v>#N/A</v>
      </c>
      <c r="LA25" s="29" t="e">
        <f t="shared" si="520"/>
        <v>#N/A</v>
      </c>
      <c r="LB25" s="31" t="e">
        <f t="shared" si="294"/>
        <v>#N/A</v>
      </c>
      <c r="LC25" s="29" t="e">
        <f t="shared" si="295"/>
        <v>#N/A</v>
      </c>
      <c r="LD25" s="31" t="e">
        <f t="shared" si="296"/>
        <v>#N/A</v>
      </c>
      <c r="LE25" s="29" t="e">
        <f t="shared" si="297"/>
        <v>#N/A</v>
      </c>
      <c r="LF25" s="31" t="e">
        <f t="shared" si="298"/>
        <v>#N/A</v>
      </c>
      <c r="LG25" s="29" t="e">
        <f t="shared" si="299"/>
        <v>#N/A</v>
      </c>
      <c r="LH25" s="31" t="e">
        <f t="shared" si="300"/>
        <v>#N/A</v>
      </c>
      <c r="LI25" s="29" t="e">
        <f t="shared" si="301"/>
        <v>#N/A</v>
      </c>
      <c r="LJ25" s="31" t="e">
        <f t="shared" si="302"/>
        <v>#N/A</v>
      </c>
      <c r="LK25" s="29" t="e">
        <f t="shared" si="303"/>
        <v>#N/A</v>
      </c>
      <c r="LL25" s="31" t="e">
        <f t="shared" si="304"/>
        <v>#N/A</v>
      </c>
      <c r="LM25" s="29" t="e">
        <f t="shared" si="305"/>
        <v>#N/A</v>
      </c>
      <c r="LN25" s="31" t="e">
        <f t="shared" si="306"/>
        <v>#N/A</v>
      </c>
      <c r="LO25" s="29" t="e">
        <f t="shared" si="307"/>
        <v>#N/A</v>
      </c>
      <c r="LP25" s="31" t="e">
        <f t="shared" si="308"/>
        <v>#N/A</v>
      </c>
      <c r="LQ25" s="29" t="e">
        <f t="shared" si="309"/>
        <v>#N/A</v>
      </c>
      <c r="LR25" s="31" t="e">
        <f t="shared" si="310"/>
        <v>#N/A</v>
      </c>
      <c r="LS25" s="29" t="e">
        <f t="shared" si="311"/>
        <v>#N/A</v>
      </c>
      <c r="LT25" s="31" t="e">
        <f t="shared" si="312"/>
        <v>#N/A</v>
      </c>
      <c r="LU25" s="29" t="e">
        <f t="shared" si="313"/>
        <v>#N/A</v>
      </c>
      <c r="LV25" s="31" t="e">
        <f t="shared" si="314"/>
        <v>#N/A</v>
      </c>
      <c r="LW25" s="29" t="e">
        <f t="shared" si="315"/>
        <v>#N/A</v>
      </c>
      <c r="LX25" s="31" t="e">
        <f t="shared" si="316"/>
        <v>#N/A</v>
      </c>
      <c r="LY25" s="29" t="e">
        <f t="shared" si="317"/>
        <v>#N/A</v>
      </c>
      <c r="LZ25" s="31" t="e">
        <f t="shared" si="318"/>
        <v>#N/A</v>
      </c>
      <c r="MA25" s="32" t="e">
        <f t="shared" si="319"/>
        <v>#N/A</v>
      </c>
      <c r="MB25" s="31" t="e">
        <f t="shared" si="320"/>
        <v>#N/A</v>
      </c>
      <c r="MC25" s="33" t="e">
        <f t="shared" si="321"/>
        <v>#N/A</v>
      </c>
      <c r="MD25" s="31" t="e">
        <f t="shared" si="322"/>
        <v>#N/A</v>
      </c>
      <c r="ME25" s="34" t="e">
        <f t="shared" si="323"/>
        <v>#N/A</v>
      </c>
      <c r="MF25" s="34" t="e">
        <f t="shared" si="324"/>
        <v>#N/A</v>
      </c>
      <c r="MG25" s="34" t="e">
        <f t="shared" si="325"/>
        <v>#N/A</v>
      </c>
      <c r="MH25" s="34" t="e">
        <f t="shared" si="326"/>
        <v>#N/A</v>
      </c>
      <c r="MI25" s="9">
        <f t="shared" si="327"/>
        <v>0</v>
      </c>
      <c r="MJ25" s="9" t="e">
        <f t="shared" si="328"/>
        <v>#N/A</v>
      </c>
      <c r="MK25" s="9" t="e">
        <f t="shared" si="329"/>
        <v>#N/A</v>
      </c>
      <c r="ML25" s="9" t="e">
        <f t="shared" si="330"/>
        <v>#N/A</v>
      </c>
      <c r="MM25" s="9" t="e">
        <f t="shared" si="331"/>
        <v>#N/A</v>
      </c>
      <c r="MN25" s="9" t="e">
        <f t="shared" si="332"/>
        <v>#N/A</v>
      </c>
      <c r="MO25" s="9" t="e">
        <f t="shared" si="333"/>
        <v>#N/A</v>
      </c>
      <c r="MP25" s="9" t="e">
        <f t="shared" si="334"/>
        <v>#N/A</v>
      </c>
      <c r="MQ25" s="31" t="e">
        <f t="shared" si="335"/>
        <v>#N/A</v>
      </c>
      <c r="MR25" s="29" t="e">
        <f t="shared" si="336"/>
        <v>#N/A</v>
      </c>
      <c r="MS25" s="31" t="e">
        <f t="shared" si="337"/>
        <v>#N/A</v>
      </c>
      <c r="MT25" s="29" t="e">
        <f t="shared" si="338"/>
        <v>#N/A</v>
      </c>
      <c r="MU25" s="31" t="e">
        <f t="shared" si="339"/>
        <v>#N/A</v>
      </c>
      <c r="MV25" s="29" t="e">
        <f t="shared" si="521"/>
        <v>#N/A</v>
      </c>
      <c r="MW25" s="31" t="e">
        <f t="shared" si="340"/>
        <v>#N/A</v>
      </c>
      <c r="MX25" s="29" t="e">
        <f t="shared" si="341"/>
        <v>#N/A</v>
      </c>
      <c r="MY25" s="31" t="e">
        <f t="shared" si="342"/>
        <v>#N/A</v>
      </c>
      <c r="MZ25" s="29" t="e">
        <f t="shared" si="343"/>
        <v>#N/A</v>
      </c>
      <c r="NA25" s="31" t="e">
        <f t="shared" si="344"/>
        <v>#N/A</v>
      </c>
      <c r="NB25" s="29" t="e">
        <f t="shared" si="345"/>
        <v>#N/A</v>
      </c>
      <c r="NC25" s="31" t="e">
        <f t="shared" si="346"/>
        <v>#N/A</v>
      </c>
      <c r="ND25" s="29" t="e">
        <f t="shared" si="347"/>
        <v>#N/A</v>
      </c>
      <c r="NE25" s="31" t="e">
        <f t="shared" si="348"/>
        <v>#N/A</v>
      </c>
      <c r="NF25" s="29" t="e">
        <f t="shared" si="349"/>
        <v>#N/A</v>
      </c>
      <c r="NG25" s="31" t="e">
        <f t="shared" si="350"/>
        <v>#N/A</v>
      </c>
      <c r="NH25" s="29" t="e">
        <f t="shared" si="351"/>
        <v>#N/A</v>
      </c>
      <c r="NI25" s="31" t="e">
        <f t="shared" si="352"/>
        <v>#N/A</v>
      </c>
      <c r="NJ25" s="29" t="e">
        <f t="shared" si="353"/>
        <v>#N/A</v>
      </c>
      <c r="NK25" s="31" t="e">
        <f t="shared" si="354"/>
        <v>#N/A</v>
      </c>
      <c r="NL25" s="29" t="e">
        <f t="shared" si="355"/>
        <v>#N/A</v>
      </c>
      <c r="NM25" s="31" t="e">
        <f t="shared" si="356"/>
        <v>#N/A</v>
      </c>
      <c r="NN25" s="29" t="e">
        <f t="shared" si="357"/>
        <v>#N/A</v>
      </c>
      <c r="NO25" s="31" t="e">
        <f t="shared" si="358"/>
        <v>#N/A</v>
      </c>
      <c r="NP25" s="29" t="e">
        <f t="shared" si="359"/>
        <v>#N/A</v>
      </c>
      <c r="NQ25" s="31" t="e">
        <f t="shared" si="360"/>
        <v>#N/A</v>
      </c>
      <c r="NR25" s="29" t="e">
        <f t="shared" si="361"/>
        <v>#N/A</v>
      </c>
      <c r="NS25" s="31" t="e">
        <f t="shared" si="362"/>
        <v>#N/A</v>
      </c>
      <c r="NT25" s="29" t="e">
        <f t="shared" si="363"/>
        <v>#N/A</v>
      </c>
      <c r="NU25" s="31" t="e">
        <f t="shared" si="364"/>
        <v>#N/A</v>
      </c>
      <c r="NV25" s="32" t="e">
        <f t="shared" si="365"/>
        <v>#N/A</v>
      </c>
      <c r="NW25" s="31" t="e">
        <f t="shared" si="366"/>
        <v>#N/A</v>
      </c>
      <c r="NX25" s="33" t="e">
        <f t="shared" si="367"/>
        <v>#N/A</v>
      </c>
      <c r="NY25" s="31" t="e">
        <f t="shared" si="368"/>
        <v>#N/A</v>
      </c>
      <c r="NZ25" s="34" t="e">
        <f t="shared" si="369"/>
        <v>#N/A</v>
      </c>
      <c r="OA25" s="34" t="e">
        <f t="shared" si="370"/>
        <v>#N/A</v>
      </c>
      <c r="OB25" s="34" t="e">
        <f t="shared" si="371"/>
        <v>#N/A</v>
      </c>
      <c r="OC25" s="34" t="e">
        <f t="shared" si="372"/>
        <v>#N/A</v>
      </c>
      <c r="OD25" s="9">
        <f t="shared" si="373"/>
        <v>0</v>
      </c>
      <c r="OE25" s="9" t="e">
        <f t="shared" si="374"/>
        <v>#N/A</v>
      </c>
      <c r="OF25" s="9" t="e">
        <f t="shared" si="375"/>
        <v>#N/A</v>
      </c>
      <c r="OG25" s="9" t="e">
        <f t="shared" si="376"/>
        <v>#N/A</v>
      </c>
      <c r="OH25" s="9" t="e">
        <f t="shared" si="377"/>
        <v>#N/A</v>
      </c>
      <c r="OI25" s="9" t="e">
        <f t="shared" si="378"/>
        <v>#N/A</v>
      </c>
      <c r="OJ25" s="9" t="e">
        <f t="shared" si="379"/>
        <v>#N/A</v>
      </c>
      <c r="OK25" s="9" t="e">
        <f t="shared" si="380"/>
        <v>#N/A</v>
      </c>
      <c r="OL25" s="31" t="e">
        <f t="shared" si="381"/>
        <v>#N/A</v>
      </c>
      <c r="OM25" s="29" t="e">
        <f t="shared" si="382"/>
        <v>#N/A</v>
      </c>
      <c r="ON25" s="31" t="e">
        <f t="shared" si="383"/>
        <v>#N/A</v>
      </c>
      <c r="OO25" s="29" t="e">
        <f t="shared" si="384"/>
        <v>#N/A</v>
      </c>
      <c r="OP25" s="31" t="e">
        <f t="shared" si="385"/>
        <v>#N/A</v>
      </c>
      <c r="OQ25" s="29" t="e">
        <f t="shared" si="522"/>
        <v>#N/A</v>
      </c>
      <c r="OR25" s="31" t="e">
        <f t="shared" si="386"/>
        <v>#N/A</v>
      </c>
      <c r="OS25" s="29" t="e">
        <f t="shared" si="387"/>
        <v>#N/A</v>
      </c>
      <c r="OT25" s="31" t="e">
        <f t="shared" si="388"/>
        <v>#N/A</v>
      </c>
      <c r="OU25" s="29" t="e">
        <f t="shared" si="389"/>
        <v>#N/A</v>
      </c>
      <c r="OV25" s="31" t="e">
        <f t="shared" si="390"/>
        <v>#N/A</v>
      </c>
      <c r="OW25" s="29" t="e">
        <f t="shared" si="391"/>
        <v>#N/A</v>
      </c>
      <c r="OX25" s="31" t="e">
        <f t="shared" si="392"/>
        <v>#N/A</v>
      </c>
      <c r="OY25" s="29" t="e">
        <f t="shared" si="393"/>
        <v>#N/A</v>
      </c>
      <c r="OZ25" s="31" t="e">
        <f t="shared" si="394"/>
        <v>#N/A</v>
      </c>
      <c r="PA25" s="29" t="e">
        <f t="shared" si="395"/>
        <v>#N/A</v>
      </c>
      <c r="PB25" s="31" t="e">
        <f t="shared" si="396"/>
        <v>#N/A</v>
      </c>
      <c r="PC25" s="29" t="e">
        <f t="shared" si="397"/>
        <v>#N/A</v>
      </c>
      <c r="PD25" s="31" t="e">
        <f t="shared" si="398"/>
        <v>#N/A</v>
      </c>
      <c r="PE25" s="29" t="e">
        <f t="shared" si="399"/>
        <v>#N/A</v>
      </c>
      <c r="PF25" s="31" t="e">
        <f t="shared" si="400"/>
        <v>#N/A</v>
      </c>
      <c r="PG25" s="29" t="e">
        <f t="shared" si="401"/>
        <v>#N/A</v>
      </c>
      <c r="PH25" s="31" t="e">
        <f t="shared" si="402"/>
        <v>#N/A</v>
      </c>
      <c r="PI25" s="29" t="e">
        <f t="shared" si="403"/>
        <v>#N/A</v>
      </c>
      <c r="PJ25" s="31" t="e">
        <f t="shared" si="404"/>
        <v>#N/A</v>
      </c>
      <c r="PK25" s="29" t="e">
        <f t="shared" si="405"/>
        <v>#N/A</v>
      </c>
      <c r="PL25" s="31" t="e">
        <f t="shared" si="406"/>
        <v>#N/A</v>
      </c>
      <c r="PM25" s="29" t="e">
        <f t="shared" si="407"/>
        <v>#N/A</v>
      </c>
      <c r="PN25" s="31" t="e">
        <f t="shared" si="408"/>
        <v>#N/A</v>
      </c>
      <c r="PO25" s="29" t="e">
        <f t="shared" si="409"/>
        <v>#N/A</v>
      </c>
      <c r="PP25" s="31" t="e">
        <f t="shared" si="410"/>
        <v>#N/A</v>
      </c>
      <c r="PQ25" s="32" t="e">
        <f t="shared" si="411"/>
        <v>#N/A</v>
      </c>
      <c r="PR25" s="31" t="e">
        <f t="shared" si="412"/>
        <v>#N/A</v>
      </c>
      <c r="PS25" s="33" t="e">
        <f t="shared" si="413"/>
        <v>#N/A</v>
      </c>
      <c r="PT25" s="31" t="e">
        <f t="shared" si="414"/>
        <v>#N/A</v>
      </c>
      <c r="PU25" s="34" t="e">
        <f t="shared" si="415"/>
        <v>#N/A</v>
      </c>
      <c r="PV25" s="34" t="e">
        <f t="shared" si="416"/>
        <v>#N/A</v>
      </c>
      <c r="PW25" s="34" t="e">
        <f t="shared" si="417"/>
        <v>#N/A</v>
      </c>
      <c r="PX25" s="34" t="e">
        <f t="shared" si="418"/>
        <v>#N/A</v>
      </c>
      <c r="PY25" s="9">
        <f t="shared" si="419"/>
        <v>0</v>
      </c>
      <c r="PZ25" s="9" t="e">
        <f t="shared" si="420"/>
        <v>#N/A</v>
      </c>
      <c r="QA25" s="9" t="e">
        <f t="shared" si="421"/>
        <v>#N/A</v>
      </c>
      <c r="QB25" s="9" t="e">
        <f t="shared" si="422"/>
        <v>#N/A</v>
      </c>
      <c r="QC25" s="9" t="e">
        <f t="shared" si="423"/>
        <v>#N/A</v>
      </c>
      <c r="QD25" s="9" t="e">
        <f t="shared" si="424"/>
        <v>#N/A</v>
      </c>
      <c r="QE25" s="9" t="e">
        <f t="shared" si="425"/>
        <v>#N/A</v>
      </c>
      <c r="QF25" s="9" t="e">
        <f t="shared" si="426"/>
        <v>#N/A</v>
      </c>
      <c r="QG25" s="31" t="e">
        <f t="shared" si="427"/>
        <v>#N/A</v>
      </c>
      <c r="QH25" s="29" t="e">
        <f t="shared" si="428"/>
        <v>#N/A</v>
      </c>
      <c r="QI25" s="31" t="e">
        <f t="shared" si="429"/>
        <v>#N/A</v>
      </c>
      <c r="QJ25" s="29" t="e">
        <f t="shared" si="430"/>
        <v>#N/A</v>
      </c>
      <c r="QK25" s="31" t="e">
        <f t="shared" si="431"/>
        <v>#N/A</v>
      </c>
      <c r="QL25" s="29" t="e">
        <f t="shared" si="523"/>
        <v>#N/A</v>
      </c>
      <c r="QM25" s="31" t="e">
        <f t="shared" si="432"/>
        <v>#N/A</v>
      </c>
      <c r="QN25" s="29" t="e">
        <f t="shared" si="433"/>
        <v>#N/A</v>
      </c>
      <c r="QO25" s="31" t="e">
        <f t="shared" si="434"/>
        <v>#N/A</v>
      </c>
      <c r="QP25" s="29" t="e">
        <f t="shared" si="435"/>
        <v>#N/A</v>
      </c>
      <c r="QQ25" s="31" t="e">
        <f t="shared" si="436"/>
        <v>#N/A</v>
      </c>
      <c r="QR25" s="29" t="e">
        <f t="shared" si="437"/>
        <v>#N/A</v>
      </c>
      <c r="QS25" s="31" t="e">
        <f t="shared" si="438"/>
        <v>#N/A</v>
      </c>
      <c r="QT25" s="29" t="e">
        <f t="shared" si="439"/>
        <v>#N/A</v>
      </c>
      <c r="QU25" s="31" t="e">
        <f t="shared" si="440"/>
        <v>#N/A</v>
      </c>
      <c r="QV25" s="29" t="e">
        <f t="shared" si="441"/>
        <v>#N/A</v>
      </c>
      <c r="QW25" s="31" t="e">
        <f t="shared" si="442"/>
        <v>#N/A</v>
      </c>
      <c r="QX25" s="29" t="e">
        <f t="shared" si="443"/>
        <v>#N/A</v>
      </c>
      <c r="QY25" s="31" t="e">
        <f t="shared" si="444"/>
        <v>#N/A</v>
      </c>
      <c r="QZ25" s="29" t="e">
        <f t="shared" si="445"/>
        <v>#N/A</v>
      </c>
      <c r="RA25" s="31" t="e">
        <f t="shared" si="446"/>
        <v>#N/A</v>
      </c>
      <c r="RB25" s="29" t="e">
        <f t="shared" si="447"/>
        <v>#N/A</v>
      </c>
      <c r="RC25" s="31" t="e">
        <f t="shared" si="448"/>
        <v>#N/A</v>
      </c>
      <c r="RD25" s="29" t="e">
        <f t="shared" si="449"/>
        <v>#N/A</v>
      </c>
      <c r="RE25" s="31" t="e">
        <f t="shared" si="450"/>
        <v>#N/A</v>
      </c>
      <c r="RF25" s="29" t="e">
        <f t="shared" si="451"/>
        <v>#N/A</v>
      </c>
      <c r="RG25" s="31" t="e">
        <f t="shared" si="452"/>
        <v>#N/A</v>
      </c>
      <c r="RH25" s="29" t="e">
        <f t="shared" si="453"/>
        <v>#N/A</v>
      </c>
      <c r="RI25" s="31" t="e">
        <f t="shared" si="454"/>
        <v>#N/A</v>
      </c>
      <c r="RJ25" s="29" t="e">
        <f t="shared" si="455"/>
        <v>#N/A</v>
      </c>
      <c r="RK25" s="31" t="e">
        <f t="shared" si="456"/>
        <v>#N/A</v>
      </c>
      <c r="RL25" s="32" t="e">
        <f t="shared" si="457"/>
        <v>#N/A</v>
      </c>
      <c r="RM25" s="31" t="e">
        <f t="shared" si="458"/>
        <v>#N/A</v>
      </c>
      <c r="RN25" s="33" t="e">
        <f t="shared" si="459"/>
        <v>#N/A</v>
      </c>
      <c r="RO25" s="31" t="e">
        <f t="shared" si="460"/>
        <v>#N/A</v>
      </c>
      <c r="RP25" s="34" t="e">
        <f t="shared" si="461"/>
        <v>#N/A</v>
      </c>
      <c r="RQ25" s="34" t="e">
        <f t="shared" si="462"/>
        <v>#N/A</v>
      </c>
      <c r="RR25" s="34" t="e">
        <f t="shared" si="463"/>
        <v>#N/A</v>
      </c>
      <c r="RS25" s="34" t="e">
        <f t="shared" si="464"/>
        <v>#N/A</v>
      </c>
      <c r="RT25" s="9">
        <f t="shared" si="465"/>
        <v>0</v>
      </c>
      <c r="RU25" s="9" t="e">
        <f t="shared" si="466"/>
        <v>#N/A</v>
      </c>
      <c r="RV25" s="9" t="e">
        <f t="shared" si="467"/>
        <v>#N/A</v>
      </c>
      <c r="RW25" s="9" t="e">
        <f t="shared" si="468"/>
        <v>#N/A</v>
      </c>
      <c r="RX25" s="9" t="e">
        <f t="shared" si="469"/>
        <v>#N/A</v>
      </c>
      <c r="RY25" s="9" t="e">
        <f t="shared" si="470"/>
        <v>#N/A</v>
      </c>
      <c r="RZ25" s="9" t="e">
        <f t="shared" si="471"/>
        <v>#N/A</v>
      </c>
      <c r="SA25" s="9" t="e">
        <f t="shared" si="472"/>
        <v>#N/A</v>
      </c>
      <c r="SB25" s="31" t="e">
        <f t="shared" si="473"/>
        <v>#N/A</v>
      </c>
      <c r="SC25" s="29" t="e">
        <f t="shared" si="474"/>
        <v>#N/A</v>
      </c>
      <c r="SD25" s="31" t="e">
        <f t="shared" si="475"/>
        <v>#N/A</v>
      </c>
      <c r="SE25" s="29" t="e">
        <f t="shared" si="476"/>
        <v>#N/A</v>
      </c>
      <c r="SF25" s="31" t="e">
        <f t="shared" si="477"/>
        <v>#N/A</v>
      </c>
      <c r="SG25" s="29" t="e">
        <f t="shared" si="524"/>
        <v>#N/A</v>
      </c>
      <c r="SH25" s="31" t="e">
        <f t="shared" si="478"/>
        <v>#N/A</v>
      </c>
      <c r="SI25" s="29" t="e">
        <f t="shared" si="479"/>
        <v>#N/A</v>
      </c>
      <c r="SJ25" s="31" t="e">
        <f t="shared" si="480"/>
        <v>#N/A</v>
      </c>
      <c r="SK25" s="29" t="e">
        <f t="shared" si="481"/>
        <v>#N/A</v>
      </c>
      <c r="SL25" s="31" t="e">
        <f t="shared" si="482"/>
        <v>#N/A</v>
      </c>
      <c r="SM25" s="29" t="e">
        <f t="shared" si="483"/>
        <v>#N/A</v>
      </c>
      <c r="SN25" s="31" t="e">
        <f t="shared" si="484"/>
        <v>#N/A</v>
      </c>
      <c r="SO25" s="29" t="e">
        <f t="shared" si="485"/>
        <v>#N/A</v>
      </c>
      <c r="SP25" s="31" t="e">
        <f t="shared" si="486"/>
        <v>#N/A</v>
      </c>
      <c r="SQ25" s="29" t="e">
        <f t="shared" si="487"/>
        <v>#N/A</v>
      </c>
      <c r="SR25" s="31" t="e">
        <f t="shared" si="488"/>
        <v>#N/A</v>
      </c>
      <c r="SS25" s="29" t="e">
        <f t="shared" si="489"/>
        <v>#N/A</v>
      </c>
      <c r="ST25" s="31" t="e">
        <f t="shared" si="490"/>
        <v>#N/A</v>
      </c>
      <c r="SU25" s="29" t="e">
        <f t="shared" si="491"/>
        <v>#N/A</v>
      </c>
      <c r="SV25" s="31" t="e">
        <f t="shared" si="492"/>
        <v>#N/A</v>
      </c>
      <c r="SW25" s="29" t="e">
        <f t="shared" si="493"/>
        <v>#N/A</v>
      </c>
      <c r="SX25" s="31" t="e">
        <f t="shared" si="494"/>
        <v>#N/A</v>
      </c>
      <c r="SY25" s="29" t="e">
        <f t="shared" si="495"/>
        <v>#N/A</v>
      </c>
      <c r="SZ25" s="31" t="e">
        <f t="shared" si="496"/>
        <v>#N/A</v>
      </c>
      <c r="TA25" s="29" t="e">
        <f t="shared" si="497"/>
        <v>#N/A</v>
      </c>
      <c r="TB25" s="31" t="e">
        <f t="shared" si="498"/>
        <v>#N/A</v>
      </c>
      <c r="TC25" s="29" t="e">
        <f t="shared" si="499"/>
        <v>#N/A</v>
      </c>
      <c r="TD25" s="31" t="e">
        <f t="shared" si="500"/>
        <v>#N/A</v>
      </c>
      <c r="TE25" s="29" t="e">
        <f t="shared" si="501"/>
        <v>#N/A</v>
      </c>
      <c r="TF25" s="31" t="e">
        <f t="shared" si="502"/>
        <v>#N/A</v>
      </c>
      <c r="TG25" s="32" t="e">
        <f t="shared" si="503"/>
        <v>#N/A</v>
      </c>
      <c r="TH25" s="31" t="e">
        <f t="shared" si="504"/>
        <v>#N/A</v>
      </c>
      <c r="TI25" s="33" t="e">
        <f t="shared" si="505"/>
        <v>#N/A</v>
      </c>
      <c r="TJ25" s="31" t="e">
        <f t="shared" si="506"/>
        <v>#N/A</v>
      </c>
      <c r="TK25" s="34" t="e">
        <f t="shared" si="507"/>
        <v>#N/A</v>
      </c>
      <c r="TL25" s="34" t="e">
        <f t="shared" si="508"/>
        <v>#N/A</v>
      </c>
      <c r="TM25" s="34" t="e">
        <f t="shared" si="509"/>
        <v>#N/A</v>
      </c>
      <c r="TN25" s="34" t="e">
        <f t="shared" si="510"/>
        <v>#N/A</v>
      </c>
      <c r="TO25" s="49" t="str">
        <f t="shared" si="511"/>
        <v/>
      </c>
      <c r="TP25" s="49" t="str">
        <f t="shared" si="512"/>
        <v/>
      </c>
      <c r="TQ25" s="49" t="str">
        <f t="shared" si="513"/>
        <v/>
      </c>
      <c r="TR25" s="63" t="str">
        <f>IF(AND(D25&lt;&gt;"",E25&lt;&gt;""),TQ25*VLOOKUP(C25,Tableau1[#All],10,FALSE)+TP25*VLOOKUP(C25,Tableau1[#All],11,FALSE)+TO25*VLOOKUP(C25,Tableau1[#All],12,FALSE),"")</f>
        <v/>
      </c>
      <c r="TS25" s="64" t="str">
        <f>IF(AND(D25&lt;&gt;"",E25&lt;&gt;""),($TQ25/15)*VLOOKUP($C25,Tableau1[#All],11,FALSE)+$TP25*VLOOKUP($C25,Tableau1[#All],11,FALSE)+$TO25*VLOOKUP($C25,Tableau1[#All],12,FALSE),"")</f>
        <v/>
      </c>
      <c r="TT25" s="119" t="str">
        <f>IF(AND(D25&lt;&gt;"",E25&lt;&gt;""),(($TQ25/15)/10)*VLOOKUP($C25,Tableau1[#All],12,FALSE)+($TP25/10)*VLOOKUP($C25,Tableau1[#All],12,FALSE)+$TO25*VLOOKUP($C25,Tableau1[#All],12,FALSE),"")</f>
        <v/>
      </c>
      <c r="TU25" s="121">
        <f t="shared" si="0"/>
        <v>0</v>
      </c>
    </row>
    <row r="26" spans="2:541" ht="15.75" customHeight="1">
      <c r="B26" s="58">
        <v>11</v>
      </c>
      <c r="C26" s="188"/>
      <c r="D26" s="110" t="str">
        <f>IF(C26&lt;&gt;"",VLOOKUP(C26,Tableau1[#All],2,FALSE),"")</f>
        <v/>
      </c>
      <c r="E26" s="46"/>
      <c r="F26" s="46"/>
      <c r="G26" s="51">
        <f t="shared" si="1"/>
        <v>0</v>
      </c>
      <c r="H26" s="30" t="e">
        <f>VLOOKUP($C26,Tableau1[#All],3,FALSE)</f>
        <v>#N/A</v>
      </c>
      <c r="I26" s="30" t="e">
        <f>VLOOKUP($C26,Tableau1[#All],4,FALSE)</f>
        <v>#N/A</v>
      </c>
      <c r="J26" s="30" t="e">
        <f>VLOOKUP($C26,Tableau1[#All],5,FALSE)</f>
        <v>#N/A</v>
      </c>
      <c r="K26" s="30" t="e">
        <f>VLOOKUP($C26,Tableau1[#All],6,FALSE)</f>
        <v>#N/A</v>
      </c>
      <c r="L26" s="30" t="e">
        <f>VLOOKUP($C26,Tableau1[#All],7,FALSE)</f>
        <v>#N/A</v>
      </c>
      <c r="M26" s="30" t="e">
        <f>VLOOKUP($C26,Tableau1[#All],8,FALSE)</f>
        <v>#N/A</v>
      </c>
      <c r="N26" s="30" t="e">
        <f>VLOOKUP($C26,Tableau1[#All],9,FALSE)</f>
        <v>#N/A</v>
      </c>
      <c r="O26" s="30" t="e">
        <f t="shared" si="2"/>
        <v>#N/A</v>
      </c>
      <c r="P26" s="30" t="e">
        <f t="shared" si="3"/>
        <v>#N/A</v>
      </c>
      <c r="Q26" s="30" t="e">
        <f t="shared" si="4"/>
        <v>#N/A</v>
      </c>
      <c r="R26" s="9">
        <f t="shared" si="5"/>
        <v>0</v>
      </c>
      <c r="S26" s="9" t="e">
        <f t="shared" si="6"/>
        <v>#N/A</v>
      </c>
      <c r="T26" s="9" t="e">
        <f t="shared" si="7"/>
        <v>#N/A</v>
      </c>
      <c r="U26" s="9" t="e">
        <f t="shared" si="8"/>
        <v>#N/A</v>
      </c>
      <c r="V26" s="9" t="e">
        <f t="shared" si="9"/>
        <v>#N/A</v>
      </c>
      <c r="W26" s="9" t="e">
        <f t="shared" si="10"/>
        <v>#N/A</v>
      </c>
      <c r="X26" s="9" t="e">
        <f t="shared" si="11"/>
        <v>#N/A</v>
      </c>
      <c r="Y26" s="9" t="e">
        <f t="shared" si="12"/>
        <v>#N/A</v>
      </c>
      <c r="Z26" s="31" t="e">
        <f t="shared" si="13"/>
        <v>#N/A</v>
      </c>
      <c r="AA26" s="29" t="e">
        <f t="shared" si="14"/>
        <v>#N/A</v>
      </c>
      <c r="AB26" s="31" t="e">
        <f t="shared" si="15"/>
        <v>#N/A</v>
      </c>
      <c r="AC26" s="29" t="e">
        <f t="shared" si="16"/>
        <v>#N/A</v>
      </c>
      <c r="AD26" s="31" t="e">
        <f t="shared" si="17"/>
        <v>#N/A</v>
      </c>
      <c r="AE26" s="29" t="e">
        <f t="shared" si="514"/>
        <v>#N/A</v>
      </c>
      <c r="AF26" s="31" t="e">
        <f t="shared" si="18"/>
        <v>#N/A</v>
      </c>
      <c r="AG26" s="29" t="e">
        <f t="shared" si="19"/>
        <v>#N/A</v>
      </c>
      <c r="AH26" s="31" t="e">
        <f t="shared" si="20"/>
        <v>#N/A</v>
      </c>
      <c r="AI26" s="29" t="e">
        <f t="shared" si="21"/>
        <v>#N/A</v>
      </c>
      <c r="AJ26" s="31" t="e">
        <f t="shared" si="22"/>
        <v>#N/A</v>
      </c>
      <c r="AK26" s="29" t="e">
        <f t="shared" si="23"/>
        <v>#N/A</v>
      </c>
      <c r="AL26" s="31" t="e">
        <f t="shared" si="24"/>
        <v>#N/A</v>
      </c>
      <c r="AM26" s="29" t="e">
        <f t="shared" si="25"/>
        <v>#N/A</v>
      </c>
      <c r="AN26" s="31" t="e">
        <f t="shared" si="26"/>
        <v>#N/A</v>
      </c>
      <c r="AO26" s="29" t="e">
        <f t="shared" si="27"/>
        <v>#N/A</v>
      </c>
      <c r="AP26" s="31" t="e">
        <f t="shared" si="28"/>
        <v>#N/A</v>
      </c>
      <c r="AQ26" s="29" t="e">
        <f t="shared" si="29"/>
        <v>#N/A</v>
      </c>
      <c r="AR26" s="31" t="e">
        <f t="shared" si="30"/>
        <v>#N/A</v>
      </c>
      <c r="AS26" s="29" t="e">
        <f t="shared" si="31"/>
        <v>#N/A</v>
      </c>
      <c r="AT26" s="31" t="e">
        <f t="shared" si="32"/>
        <v>#N/A</v>
      </c>
      <c r="AU26" s="29" t="e">
        <f t="shared" si="33"/>
        <v>#N/A</v>
      </c>
      <c r="AV26" s="31" t="e">
        <f t="shared" si="34"/>
        <v>#N/A</v>
      </c>
      <c r="AW26" s="29" t="e">
        <f t="shared" si="35"/>
        <v>#N/A</v>
      </c>
      <c r="AX26" s="31" t="e">
        <f t="shared" si="36"/>
        <v>#N/A</v>
      </c>
      <c r="AY26" s="29" t="e">
        <f t="shared" si="37"/>
        <v>#N/A</v>
      </c>
      <c r="AZ26" s="31" t="e">
        <f t="shared" si="38"/>
        <v>#N/A</v>
      </c>
      <c r="BA26" s="29" t="e">
        <f t="shared" si="39"/>
        <v>#N/A</v>
      </c>
      <c r="BB26" s="31" t="e">
        <f t="shared" si="40"/>
        <v>#N/A</v>
      </c>
      <c r="BC26" s="29" t="e">
        <f t="shared" si="41"/>
        <v>#N/A</v>
      </c>
      <c r="BD26" s="31" t="e">
        <f t="shared" si="42"/>
        <v>#N/A</v>
      </c>
      <c r="BE26" s="32" t="e">
        <f t="shared" si="43"/>
        <v>#N/A</v>
      </c>
      <c r="BF26" s="31" t="e">
        <f t="shared" si="44"/>
        <v>#N/A</v>
      </c>
      <c r="BG26" s="33" t="e">
        <f t="shared" si="45"/>
        <v>#N/A</v>
      </c>
      <c r="BH26" s="31" t="e">
        <f t="shared" si="46"/>
        <v>#N/A</v>
      </c>
      <c r="BI26" s="34" t="e">
        <f t="shared" si="47"/>
        <v>#N/A</v>
      </c>
      <c r="BJ26" s="34" t="e">
        <f t="shared" si="48"/>
        <v>#N/A</v>
      </c>
      <c r="BK26" s="34" t="e">
        <f t="shared" si="49"/>
        <v>#N/A</v>
      </c>
      <c r="BL26" s="34" t="e">
        <f t="shared" si="50"/>
        <v>#N/A</v>
      </c>
      <c r="BM26" s="9">
        <f t="shared" si="51"/>
        <v>0</v>
      </c>
      <c r="BN26" s="9" t="e">
        <f t="shared" si="52"/>
        <v>#N/A</v>
      </c>
      <c r="BO26" s="9" t="e">
        <f t="shared" si="53"/>
        <v>#N/A</v>
      </c>
      <c r="BP26" s="9" t="e">
        <f t="shared" si="54"/>
        <v>#N/A</v>
      </c>
      <c r="BQ26" s="9" t="e">
        <f t="shared" si="55"/>
        <v>#N/A</v>
      </c>
      <c r="BR26" s="9" t="e">
        <f t="shared" si="56"/>
        <v>#N/A</v>
      </c>
      <c r="BS26" s="9" t="e">
        <f t="shared" si="57"/>
        <v>#N/A</v>
      </c>
      <c r="BT26" s="9" t="e">
        <f t="shared" si="58"/>
        <v>#N/A</v>
      </c>
      <c r="BU26" s="31" t="e">
        <f t="shared" si="59"/>
        <v>#N/A</v>
      </c>
      <c r="BV26" s="29" t="e">
        <f t="shared" si="60"/>
        <v>#N/A</v>
      </c>
      <c r="BW26" s="31" t="e">
        <f t="shared" si="61"/>
        <v>#N/A</v>
      </c>
      <c r="BX26" s="29" t="e">
        <f t="shared" si="62"/>
        <v>#N/A</v>
      </c>
      <c r="BY26" s="31" t="e">
        <f t="shared" si="63"/>
        <v>#N/A</v>
      </c>
      <c r="BZ26" s="29" t="e">
        <f t="shared" si="515"/>
        <v>#N/A</v>
      </c>
      <c r="CA26" s="31" t="e">
        <f t="shared" si="64"/>
        <v>#N/A</v>
      </c>
      <c r="CB26" s="29" t="e">
        <f t="shared" si="65"/>
        <v>#N/A</v>
      </c>
      <c r="CC26" s="31" t="e">
        <f t="shared" si="66"/>
        <v>#N/A</v>
      </c>
      <c r="CD26" s="29" t="e">
        <f t="shared" si="67"/>
        <v>#N/A</v>
      </c>
      <c r="CE26" s="31" t="e">
        <f t="shared" si="68"/>
        <v>#N/A</v>
      </c>
      <c r="CF26" s="29" t="e">
        <f t="shared" si="69"/>
        <v>#N/A</v>
      </c>
      <c r="CG26" s="31" t="e">
        <f t="shared" si="70"/>
        <v>#N/A</v>
      </c>
      <c r="CH26" s="29" t="e">
        <f t="shared" si="71"/>
        <v>#N/A</v>
      </c>
      <c r="CI26" s="31" t="e">
        <f t="shared" si="72"/>
        <v>#N/A</v>
      </c>
      <c r="CJ26" s="29" t="e">
        <f t="shared" si="73"/>
        <v>#N/A</v>
      </c>
      <c r="CK26" s="31" t="e">
        <f t="shared" si="74"/>
        <v>#N/A</v>
      </c>
      <c r="CL26" s="29" t="e">
        <f t="shared" si="75"/>
        <v>#N/A</v>
      </c>
      <c r="CM26" s="31" t="e">
        <f t="shared" si="76"/>
        <v>#N/A</v>
      </c>
      <c r="CN26" s="29" t="e">
        <f t="shared" si="77"/>
        <v>#N/A</v>
      </c>
      <c r="CO26" s="31" t="e">
        <f t="shared" si="78"/>
        <v>#N/A</v>
      </c>
      <c r="CP26" s="29" t="e">
        <f t="shared" si="79"/>
        <v>#N/A</v>
      </c>
      <c r="CQ26" s="31" t="e">
        <f t="shared" si="80"/>
        <v>#N/A</v>
      </c>
      <c r="CR26" s="29" t="e">
        <f t="shared" si="81"/>
        <v>#N/A</v>
      </c>
      <c r="CS26" s="31" t="e">
        <f t="shared" si="82"/>
        <v>#N/A</v>
      </c>
      <c r="CT26" s="29" t="e">
        <f t="shared" si="83"/>
        <v>#N/A</v>
      </c>
      <c r="CU26" s="31" t="e">
        <f t="shared" si="84"/>
        <v>#N/A</v>
      </c>
      <c r="CV26" s="29" t="e">
        <f t="shared" si="85"/>
        <v>#N/A</v>
      </c>
      <c r="CW26" s="31" t="e">
        <f t="shared" si="86"/>
        <v>#N/A</v>
      </c>
      <c r="CX26" s="29" t="e">
        <f t="shared" si="87"/>
        <v>#N/A</v>
      </c>
      <c r="CY26" s="31" t="e">
        <f t="shared" si="88"/>
        <v>#N/A</v>
      </c>
      <c r="CZ26" s="32" t="e">
        <f t="shared" si="89"/>
        <v>#N/A</v>
      </c>
      <c r="DA26" s="31" t="e">
        <f t="shared" si="90"/>
        <v>#N/A</v>
      </c>
      <c r="DB26" s="33" t="e">
        <f t="shared" si="91"/>
        <v>#N/A</v>
      </c>
      <c r="DC26" s="31" t="e">
        <f t="shared" si="92"/>
        <v>#N/A</v>
      </c>
      <c r="DD26" s="34" t="e">
        <f t="shared" si="93"/>
        <v>#N/A</v>
      </c>
      <c r="DE26" s="34" t="e">
        <f t="shared" si="94"/>
        <v>#N/A</v>
      </c>
      <c r="DF26" s="34" t="e">
        <f t="shared" si="95"/>
        <v>#N/A</v>
      </c>
      <c r="DG26" s="34" t="e">
        <f t="shared" si="96"/>
        <v>#N/A</v>
      </c>
      <c r="DH26" s="9">
        <f t="shared" si="97"/>
        <v>0</v>
      </c>
      <c r="DI26" s="9" t="e">
        <f t="shared" si="98"/>
        <v>#N/A</v>
      </c>
      <c r="DJ26" s="9" t="e">
        <f t="shared" si="99"/>
        <v>#N/A</v>
      </c>
      <c r="DK26" s="9" t="e">
        <f t="shared" si="100"/>
        <v>#N/A</v>
      </c>
      <c r="DL26" s="9" t="e">
        <f t="shared" si="101"/>
        <v>#N/A</v>
      </c>
      <c r="DM26" s="9" t="e">
        <f t="shared" si="102"/>
        <v>#N/A</v>
      </c>
      <c r="DN26" s="9" t="e">
        <f t="shared" si="103"/>
        <v>#N/A</v>
      </c>
      <c r="DO26" s="9" t="e">
        <f t="shared" si="104"/>
        <v>#N/A</v>
      </c>
      <c r="DP26" s="31" t="e">
        <f t="shared" si="105"/>
        <v>#N/A</v>
      </c>
      <c r="DQ26" s="29" t="e">
        <f t="shared" si="106"/>
        <v>#N/A</v>
      </c>
      <c r="DR26" s="31" t="e">
        <f t="shared" si="107"/>
        <v>#N/A</v>
      </c>
      <c r="DS26" s="29" t="e">
        <f t="shared" si="108"/>
        <v>#N/A</v>
      </c>
      <c r="DT26" s="31" t="e">
        <f t="shared" si="109"/>
        <v>#N/A</v>
      </c>
      <c r="DU26" s="29" t="e">
        <f t="shared" si="516"/>
        <v>#N/A</v>
      </c>
      <c r="DV26" s="31" t="e">
        <f t="shared" si="110"/>
        <v>#N/A</v>
      </c>
      <c r="DW26" s="29" t="e">
        <f t="shared" si="111"/>
        <v>#N/A</v>
      </c>
      <c r="DX26" s="31" t="e">
        <f t="shared" si="112"/>
        <v>#N/A</v>
      </c>
      <c r="DY26" s="29" t="e">
        <f t="shared" si="113"/>
        <v>#N/A</v>
      </c>
      <c r="DZ26" s="31" t="e">
        <f t="shared" si="114"/>
        <v>#N/A</v>
      </c>
      <c r="EA26" s="29" t="e">
        <f t="shared" si="115"/>
        <v>#N/A</v>
      </c>
      <c r="EB26" s="31" t="e">
        <f t="shared" si="116"/>
        <v>#N/A</v>
      </c>
      <c r="EC26" s="29" t="e">
        <f t="shared" si="117"/>
        <v>#N/A</v>
      </c>
      <c r="ED26" s="31" t="e">
        <f t="shared" si="118"/>
        <v>#N/A</v>
      </c>
      <c r="EE26" s="29" t="e">
        <f t="shared" si="119"/>
        <v>#N/A</v>
      </c>
      <c r="EF26" s="31" t="e">
        <f t="shared" si="120"/>
        <v>#N/A</v>
      </c>
      <c r="EG26" s="29" t="e">
        <f t="shared" si="121"/>
        <v>#N/A</v>
      </c>
      <c r="EH26" s="31" t="e">
        <f t="shared" si="122"/>
        <v>#N/A</v>
      </c>
      <c r="EI26" s="29" t="e">
        <f t="shared" si="123"/>
        <v>#N/A</v>
      </c>
      <c r="EJ26" s="31" t="e">
        <f t="shared" si="124"/>
        <v>#N/A</v>
      </c>
      <c r="EK26" s="29" t="e">
        <f t="shared" si="125"/>
        <v>#N/A</v>
      </c>
      <c r="EL26" s="31" t="e">
        <f t="shared" si="126"/>
        <v>#N/A</v>
      </c>
      <c r="EM26" s="29" t="e">
        <f t="shared" si="127"/>
        <v>#N/A</v>
      </c>
      <c r="EN26" s="31" t="e">
        <f t="shared" si="128"/>
        <v>#N/A</v>
      </c>
      <c r="EO26" s="29" t="e">
        <f t="shared" si="129"/>
        <v>#N/A</v>
      </c>
      <c r="EP26" s="31" t="e">
        <f t="shared" si="130"/>
        <v>#N/A</v>
      </c>
      <c r="EQ26" s="29" t="e">
        <f t="shared" si="131"/>
        <v>#N/A</v>
      </c>
      <c r="ER26" s="31" t="e">
        <f t="shared" si="132"/>
        <v>#N/A</v>
      </c>
      <c r="ES26" s="29" t="e">
        <f t="shared" si="133"/>
        <v>#N/A</v>
      </c>
      <c r="ET26" s="31" t="e">
        <f t="shared" si="134"/>
        <v>#N/A</v>
      </c>
      <c r="EU26" s="32" t="e">
        <f t="shared" si="135"/>
        <v>#N/A</v>
      </c>
      <c r="EV26" s="31" t="e">
        <f t="shared" si="136"/>
        <v>#N/A</v>
      </c>
      <c r="EW26" s="33" t="e">
        <f t="shared" si="137"/>
        <v>#N/A</v>
      </c>
      <c r="EX26" s="31" t="e">
        <f t="shared" si="138"/>
        <v>#N/A</v>
      </c>
      <c r="EY26" s="34" t="e">
        <f t="shared" si="139"/>
        <v>#N/A</v>
      </c>
      <c r="EZ26" s="34" t="e">
        <f t="shared" si="140"/>
        <v>#N/A</v>
      </c>
      <c r="FA26" s="34" t="e">
        <f t="shared" si="141"/>
        <v>#N/A</v>
      </c>
      <c r="FB26" s="34" t="e">
        <f t="shared" si="142"/>
        <v>#N/A</v>
      </c>
      <c r="FC26" s="9">
        <f t="shared" si="143"/>
        <v>0</v>
      </c>
      <c r="FD26" s="9" t="e">
        <f t="shared" si="144"/>
        <v>#N/A</v>
      </c>
      <c r="FE26" s="9" t="e">
        <f t="shared" si="145"/>
        <v>#N/A</v>
      </c>
      <c r="FF26" s="9" t="e">
        <f t="shared" si="146"/>
        <v>#N/A</v>
      </c>
      <c r="FG26" s="9" t="e">
        <f t="shared" si="147"/>
        <v>#N/A</v>
      </c>
      <c r="FH26" s="9" t="e">
        <f t="shared" si="148"/>
        <v>#N/A</v>
      </c>
      <c r="FI26" s="9" t="e">
        <f t="shared" si="149"/>
        <v>#N/A</v>
      </c>
      <c r="FJ26" s="9" t="e">
        <f t="shared" si="150"/>
        <v>#N/A</v>
      </c>
      <c r="FK26" s="31" t="e">
        <f t="shared" si="151"/>
        <v>#N/A</v>
      </c>
      <c r="FL26" s="29" t="e">
        <f t="shared" si="152"/>
        <v>#N/A</v>
      </c>
      <c r="FM26" s="31" t="e">
        <f t="shared" si="153"/>
        <v>#N/A</v>
      </c>
      <c r="FN26" s="29" t="e">
        <f t="shared" si="154"/>
        <v>#N/A</v>
      </c>
      <c r="FO26" s="31" t="e">
        <f t="shared" si="155"/>
        <v>#N/A</v>
      </c>
      <c r="FP26" s="29" t="e">
        <f t="shared" si="517"/>
        <v>#N/A</v>
      </c>
      <c r="FQ26" s="31" t="e">
        <f t="shared" si="156"/>
        <v>#N/A</v>
      </c>
      <c r="FR26" s="29" t="e">
        <f t="shared" si="157"/>
        <v>#N/A</v>
      </c>
      <c r="FS26" s="31" t="e">
        <f t="shared" si="158"/>
        <v>#N/A</v>
      </c>
      <c r="FT26" s="29" t="e">
        <f t="shared" si="159"/>
        <v>#N/A</v>
      </c>
      <c r="FU26" s="31" t="e">
        <f t="shared" si="160"/>
        <v>#N/A</v>
      </c>
      <c r="FV26" s="29" t="e">
        <f t="shared" si="161"/>
        <v>#N/A</v>
      </c>
      <c r="FW26" s="31" t="e">
        <f t="shared" si="162"/>
        <v>#N/A</v>
      </c>
      <c r="FX26" s="29" t="e">
        <f t="shared" si="163"/>
        <v>#N/A</v>
      </c>
      <c r="FY26" s="31" t="e">
        <f t="shared" si="164"/>
        <v>#N/A</v>
      </c>
      <c r="FZ26" s="29" t="e">
        <f t="shared" si="165"/>
        <v>#N/A</v>
      </c>
      <c r="GA26" s="31" t="e">
        <f t="shared" si="166"/>
        <v>#N/A</v>
      </c>
      <c r="GB26" s="29" t="e">
        <f t="shared" si="167"/>
        <v>#N/A</v>
      </c>
      <c r="GC26" s="31" t="e">
        <f t="shared" si="168"/>
        <v>#N/A</v>
      </c>
      <c r="GD26" s="29" t="e">
        <f t="shared" si="169"/>
        <v>#N/A</v>
      </c>
      <c r="GE26" s="31" t="e">
        <f t="shared" si="170"/>
        <v>#N/A</v>
      </c>
      <c r="GF26" s="29" t="e">
        <f t="shared" si="171"/>
        <v>#N/A</v>
      </c>
      <c r="GG26" s="31" t="e">
        <f t="shared" si="172"/>
        <v>#N/A</v>
      </c>
      <c r="GH26" s="29" t="e">
        <f t="shared" si="173"/>
        <v>#N/A</v>
      </c>
      <c r="GI26" s="31" t="e">
        <f t="shared" si="174"/>
        <v>#N/A</v>
      </c>
      <c r="GJ26" s="29" t="e">
        <f t="shared" si="175"/>
        <v>#N/A</v>
      </c>
      <c r="GK26" s="31" t="e">
        <f t="shared" si="176"/>
        <v>#N/A</v>
      </c>
      <c r="GL26" s="29" t="e">
        <f t="shared" si="177"/>
        <v>#N/A</v>
      </c>
      <c r="GM26" s="31" t="e">
        <f t="shared" si="178"/>
        <v>#N/A</v>
      </c>
      <c r="GN26" s="29" t="e">
        <f t="shared" si="179"/>
        <v>#N/A</v>
      </c>
      <c r="GO26" s="31" t="e">
        <f t="shared" si="180"/>
        <v>#N/A</v>
      </c>
      <c r="GP26" s="32" t="e">
        <f t="shared" si="181"/>
        <v>#N/A</v>
      </c>
      <c r="GQ26" s="31" t="e">
        <f t="shared" si="182"/>
        <v>#N/A</v>
      </c>
      <c r="GR26" s="33" t="e">
        <f t="shared" si="183"/>
        <v>#N/A</v>
      </c>
      <c r="GS26" s="31" t="e">
        <f t="shared" si="184"/>
        <v>#N/A</v>
      </c>
      <c r="GT26" s="34" t="e">
        <f t="shared" si="185"/>
        <v>#N/A</v>
      </c>
      <c r="GU26" s="34" t="e">
        <f t="shared" si="186"/>
        <v>#N/A</v>
      </c>
      <c r="GV26" s="34" t="e">
        <f t="shared" si="187"/>
        <v>#N/A</v>
      </c>
      <c r="GW26" s="34" t="e">
        <f t="shared" si="188"/>
        <v>#N/A</v>
      </c>
      <c r="GX26" s="9">
        <f t="shared" si="189"/>
        <v>0</v>
      </c>
      <c r="GY26" s="9" t="e">
        <f t="shared" si="190"/>
        <v>#N/A</v>
      </c>
      <c r="GZ26" s="9" t="e">
        <f t="shared" si="191"/>
        <v>#N/A</v>
      </c>
      <c r="HA26" s="9" t="e">
        <f t="shared" si="192"/>
        <v>#N/A</v>
      </c>
      <c r="HB26" s="9" t="e">
        <f t="shared" si="193"/>
        <v>#N/A</v>
      </c>
      <c r="HC26" s="9" t="e">
        <f t="shared" si="194"/>
        <v>#N/A</v>
      </c>
      <c r="HD26" s="9" t="e">
        <f t="shared" si="195"/>
        <v>#N/A</v>
      </c>
      <c r="HE26" s="9" t="e">
        <f t="shared" si="196"/>
        <v>#N/A</v>
      </c>
      <c r="HF26" s="31" t="e">
        <f t="shared" si="197"/>
        <v>#N/A</v>
      </c>
      <c r="HG26" s="29" t="e">
        <f t="shared" si="198"/>
        <v>#N/A</v>
      </c>
      <c r="HH26" s="31" t="e">
        <f t="shared" si="199"/>
        <v>#N/A</v>
      </c>
      <c r="HI26" s="29" t="e">
        <f t="shared" si="200"/>
        <v>#N/A</v>
      </c>
      <c r="HJ26" s="31" t="e">
        <f t="shared" si="201"/>
        <v>#N/A</v>
      </c>
      <c r="HK26" s="29" t="e">
        <f t="shared" si="518"/>
        <v>#N/A</v>
      </c>
      <c r="HL26" s="31" t="e">
        <f t="shared" si="202"/>
        <v>#N/A</v>
      </c>
      <c r="HM26" s="29" t="e">
        <f t="shared" si="203"/>
        <v>#N/A</v>
      </c>
      <c r="HN26" s="31" t="e">
        <f t="shared" si="204"/>
        <v>#N/A</v>
      </c>
      <c r="HO26" s="29" t="e">
        <f t="shared" si="205"/>
        <v>#N/A</v>
      </c>
      <c r="HP26" s="31" t="e">
        <f t="shared" si="206"/>
        <v>#N/A</v>
      </c>
      <c r="HQ26" s="29" t="e">
        <f t="shared" si="207"/>
        <v>#N/A</v>
      </c>
      <c r="HR26" s="31" t="e">
        <f t="shared" si="208"/>
        <v>#N/A</v>
      </c>
      <c r="HS26" s="29" t="e">
        <f t="shared" si="209"/>
        <v>#N/A</v>
      </c>
      <c r="HT26" s="31" t="e">
        <f t="shared" si="210"/>
        <v>#N/A</v>
      </c>
      <c r="HU26" s="29" t="e">
        <f t="shared" si="211"/>
        <v>#N/A</v>
      </c>
      <c r="HV26" s="31" t="e">
        <f t="shared" si="212"/>
        <v>#N/A</v>
      </c>
      <c r="HW26" s="29" t="e">
        <f t="shared" si="213"/>
        <v>#N/A</v>
      </c>
      <c r="HX26" s="31" t="e">
        <f t="shared" si="214"/>
        <v>#N/A</v>
      </c>
      <c r="HY26" s="29" t="e">
        <f t="shared" si="215"/>
        <v>#N/A</v>
      </c>
      <c r="HZ26" s="31" t="e">
        <f t="shared" si="216"/>
        <v>#N/A</v>
      </c>
      <c r="IA26" s="29" t="e">
        <f t="shared" si="217"/>
        <v>#N/A</v>
      </c>
      <c r="IB26" s="31" t="e">
        <f t="shared" si="218"/>
        <v>#N/A</v>
      </c>
      <c r="IC26" s="29" t="e">
        <f t="shared" si="219"/>
        <v>#N/A</v>
      </c>
      <c r="ID26" s="31" t="e">
        <f t="shared" si="220"/>
        <v>#N/A</v>
      </c>
      <c r="IE26" s="29" t="e">
        <f t="shared" si="221"/>
        <v>#N/A</v>
      </c>
      <c r="IF26" s="31" t="e">
        <f t="shared" si="222"/>
        <v>#N/A</v>
      </c>
      <c r="IG26" s="29" t="e">
        <f t="shared" si="223"/>
        <v>#N/A</v>
      </c>
      <c r="IH26" s="31" t="e">
        <f t="shared" si="224"/>
        <v>#N/A</v>
      </c>
      <c r="II26" s="29" t="e">
        <f t="shared" si="225"/>
        <v>#N/A</v>
      </c>
      <c r="IJ26" s="31" t="e">
        <f t="shared" si="226"/>
        <v>#N/A</v>
      </c>
      <c r="IK26" s="32" t="e">
        <f t="shared" si="227"/>
        <v>#N/A</v>
      </c>
      <c r="IL26" s="31" t="e">
        <f t="shared" si="228"/>
        <v>#N/A</v>
      </c>
      <c r="IM26" s="33" t="e">
        <f t="shared" si="229"/>
        <v>#N/A</v>
      </c>
      <c r="IN26" s="31" t="e">
        <f t="shared" si="230"/>
        <v>#N/A</v>
      </c>
      <c r="IO26" s="34" t="e">
        <f t="shared" si="231"/>
        <v>#N/A</v>
      </c>
      <c r="IP26" s="34" t="e">
        <f t="shared" si="232"/>
        <v>#N/A</v>
      </c>
      <c r="IQ26" s="34" t="e">
        <f t="shared" si="233"/>
        <v>#N/A</v>
      </c>
      <c r="IR26" s="34" t="e">
        <f t="shared" si="234"/>
        <v>#N/A</v>
      </c>
      <c r="IS26" s="9">
        <f t="shared" si="235"/>
        <v>0</v>
      </c>
      <c r="IT26" s="9" t="e">
        <f t="shared" si="236"/>
        <v>#N/A</v>
      </c>
      <c r="IU26" s="9" t="e">
        <f t="shared" si="237"/>
        <v>#N/A</v>
      </c>
      <c r="IV26" s="9" t="e">
        <f t="shared" si="238"/>
        <v>#N/A</v>
      </c>
      <c r="IW26" s="9" t="e">
        <f t="shared" si="239"/>
        <v>#N/A</v>
      </c>
      <c r="IX26" s="9" t="e">
        <f t="shared" si="240"/>
        <v>#N/A</v>
      </c>
      <c r="IY26" s="9" t="e">
        <f t="shared" si="241"/>
        <v>#N/A</v>
      </c>
      <c r="IZ26" s="9" t="e">
        <f t="shared" si="242"/>
        <v>#N/A</v>
      </c>
      <c r="JA26" s="31" t="e">
        <f t="shared" si="243"/>
        <v>#N/A</v>
      </c>
      <c r="JB26" s="29" t="e">
        <f t="shared" si="244"/>
        <v>#N/A</v>
      </c>
      <c r="JC26" s="31" t="e">
        <f t="shared" si="245"/>
        <v>#N/A</v>
      </c>
      <c r="JD26" s="29" t="e">
        <f t="shared" si="246"/>
        <v>#N/A</v>
      </c>
      <c r="JE26" s="31" t="e">
        <f t="shared" si="247"/>
        <v>#N/A</v>
      </c>
      <c r="JF26" s="29" t="e">
        <f t="shared" si="519"/>
        <v>#N/A</v>
      </c>
      <c r="JG26" s="31" t="e">
        <f t="shared" si="248"/>
        <v>#N/A</v>
      </c>
      <c r="JH26" s="29" t="e">
        <f t="shared" si="249"/>
        <v>#N/A</v>
      </c>
      <c r="JI26" s="31" t="e">
        <f t="shared" si="250"/>
        <v>#N/A</v>
      </c>
      <c r="JJ26" s="29" t="e">
        <f t="shared" si="251"/>
        <v>#N/A</v>
      </c>
      <c r="JK26" s="31" t="e">
        <f t="shared" si="252"/>
        <v>#N/A</v>
      </c>
      <c r="JL26" s="29" t="e">
        <f t="shared" si="253"/>
        <v>#N/A</v>
      </c>
      <c r="JM26" s="31" t="e">
        <f t="shared" si="254"/>
        <v>#N/A</v>
      </c>
      <c r="JN26" s="29" t="e">
        <f t="shared" si="255"/>
        <v>#N/A</v>
      </c>
      <c r="JO26" s="31" t="e">
        <f t="shared" si="256"/>
        <v>#N/A</v>
      </c>
      <c r="JP26" s="29" t="e">
        <f t="shared" si="257"/>
        <v>#N/A</v>
      </c>
      <c r="JQ26" s="31" t="e">
        <f t="shared" si="258"/>
        <v>#N/A</v>
      </c>
      <c r="JR26" s="29" t="e">
        <f t="shared" si="259"/>
        <v>#N/A</v>
      </c>
      <c r="JS26" s="31" t="e">
        <f t="shared" si="260"/>
        <v>#N/A</v>
      </c>
      <c r="JT26" s="29" t="e">
        <f t="shared" si="261"/>
        <v>#N/A</v>
      </c>
      <c r="JU26" s="31" t="e">
        <f t="shared" si="262"/>
        <v>#N/A</v>
      </c>
      <c r="JV26" s="29" t="e">
        <f t="shared" si="263"/>
        <v>#N/A</v>
      </c>
      <c r="JW26" s="31" t="e">
        <f t="shared" si="264"/>
        <v>#N/A</v>
      </c>
      <c r="JX26" s="29" t="e">
        <f t="shared" si="265"/>
        <v>#N/A</v>
      </c>
      <c r="JY26" s="31" t="e">
        <f t="shared" si="266"/>
        <v>#N/A</v>
      </c>
      <c r="JZ26" s="29" t="e">
        <f t="shared" si="267"/>
        <v>#N/A</v>
      </c>
      <c r="KA26" s="31" t="e">
        <f t="shared" si="268"/>
        <v>#N/A</v>
      </c>
      <c r="KB26" s="29" t="e">
        <f t="shared" si="269"/>
        <v>#N/A</v>
      </c>
      <c r="KC26" s="31" t="e">
        <f t="shared" si="270"/>
        <v>#N/A</v>
      </c>
      <c r="KD26" s="29" t="e">
        <f t="shared" si="271"/>
        <v>#N/A</v>
      </c>
      <c r="KE26" s="31" t="e">
        <f t="shared" si="272"/>
        <v>#N/A</v>
      </c>
      <c r="KF26" s="32" t="e">
        <f t="shared" si="273"/>
        <v>#N/A</v>
      </c>
      <c r="KG26" s="31" t="e">
        <f t="shared" si="274"/>
        <v>#N/A</v>
      </c>
      <c r="KH26" s="33" t="e">
        <f t="shared" si="275"/>
        <v>#N/A</v>
      </c>
      <c r="KI26" s="31" t="e">
        <f t="shared" si="276"/>
        <v>#N/A</v>
      </c>
      <c r="KJ26" s="34" t="e">
        <f t="shared" si="277"/>
        <v>#N/A</v>
      </c>
      <c r="KK26" s="34" t="e">
        <f t="shared" si="278"/>
        <v>#N/A</v>
      </c>
      <c r="KL26" s="34" t="e">
        <f t="shared" si="279"/>
        <v>#N/A</v>
      </c>
      <c r="KM26" s="34" t="e">
        <f t="shared" si="280"/>
        <v>#N/A</v>
      </c>
      <c r="KN26" s="9">
        <f t="shared" si="281"/>
        <v>0</v>
      </c>
      <c r="KO26" s="9" t="e">
        <f t="shared" si="282"/>
        <v>#N/A</v>
      </c>
      <c r="KP26" s="9" t="e">
        <f t="shared" si="283"/>
        <v>#N/A</v>
      </c>
      <c r="KQ26" s="9" t="e">
        <f t="shared" si="284"/>
        <v>#N/A</v>
      </c>
      <c r="KR26" s="9" t="e">
        <f t="shared" si="285"/>
        <v>#N/A</v>
      </c>
      <c r="KS26" s="9" t="e">
        <f t="shared" si="286"/>
        <v>#N/A</v>
      </c>
      <c r="KT26" s="9" t="e">
        <f t="shared" si="287"/>
        <v>#N/A</v>
      </c>
      <c r="KU26" s="9" t="e">
        <f t="shared" si="288"/>
        <v>#N/A</v>
      </c>
      <c r="KV26" s="31" t="e">
        <f t="shared" si="289"/>
        <v>#N/A</v>
      </c>
      <c r="KW26" s="29" t="e">
        <f t="shared" si="290"/>
        <v>#N/A</v>
      </c>
      <c r="KX26" s="31" t="e">
        <f t="shared" si="291"/>
        <v>#N/A</v>
      </c>
      <c r="KY26" s="29" t="e">
        <f t="shared" si="292"/>
        <v>#N/A</v>
      </c>
      <c r="KZ26" s="31" t="e">
        <f t="shared" si="293"/>
        <v>#N/A</v>
      </c>
      <c r="LA26" s="29" t="e">
        <f t="shared" si="520"/>
        <v>#N/A</v>
      </c>
      <c r="LB26" s="31" t="e">
        <f t="shared" si="294"/>
        <v>#N/A</v>
      </c>
      <c r="LC26" s="29" t="e">
        <f t="shared" si="295"/>
        <v>#N/A</v>
      </c>
      <c r="LD26" s="31" t="e">
        <f t="shared" si="296"/>
        <v>#N/A</v>
      </c>
      <c r="LE26" s="29" t="e">
        <f t="shared" si="297"/>
        <v>#N/A</v>
      </c>
      <c r="LF26" s="31" t="e">
        <f t="shared" si="298"/>
        <v>#N/A</v>
      </c>
      <c r="LG26" s="29" t="e">
        <f t="shared" si="299"/>
        <v>#N/A</v>
      </c>
      <c r="LH26" s="31" t="e">
        <f t="shared" si="300"/>
        <v>#N/A</v>
      </c>
      <c r="LI26" s="29" t="e">
        <f t="shared" si="301"/>
        <v>#N/A</v>
      </c>
      <c r="LJ26" s="31" t="e">
        <f t="shared" si="302"/>
        <v>#N/A</v>
      </c>
      <c r="LK26" s="29" t="e">
        <f t="shared" si="303"/>
        <v>#N/A</v>
      </c>
      <c r="LL26" s="31" t="e">
        <f t="shared" si="304"/>
        <v>#N/A</v>
      </c>
      <c r="LM26" s="29" t="e">
        <f t="shared" si="305"/>
        <v>#N/A</v>
      </c>
      <c r="LN26" s="31" t="e">
        <f t="shared" si="306"/>
        <v>#N/A</v>
      </c>
      <c r="LO26" s="29" t="e">
        <f t="shared" si="307"/>
        <v>#N/A</v>
      </c>
      <c r="LP26" s="31" t="e">
        <f t="shared" si="308"/>
        <v>#N/A</v>
      </c>
      <c r="LQ26" s="29" t="e">
        <f t="shared" si="309"/>
        <v>#N/A</v>
      </c>
      <c r="LR26" s="31" t="e">
        <f t="shared" si="310"/>
        <v>#N/A</v>
      </c>
      <c r="LS26" s="29" t="e">
        <f t="shared" si="311"/>
        <v>#N/A</v>
      </c>
      <c r="LT26" s="31" t="e">
        <f t="shared" si="312"/>
        <v>#N/A</v>
      </c>
      <c r="LU26" s="29" t="e">
        <f t="shared" si="313"/>
        <v>#N/A</v>
      </c>
      <c r="LV26" s="31" t="e">
        <f t="shared" si="314"/>
        <v>#N/A</v>
      </c>
      <c r="LW26" s="29" t="e">
        <f t="shared" si="315"/>
        <v>#N/A</v>
      </c>
      <c r="LX26" s="31" t="e">
        <f t="shared" si="316"/>
        <v>#N/A</v>
      </c>
      <c r="LY26" s="29" t="e">
        <f t="shared" si="317"/>
        <v>#N/A</v>
      </c>
      <c r="LZ26" s="31" t="e">
        <f t="shared" si="318"/>
        <v>#N/A</v>
      </c>
      <c r="MA26" s="32" t="e">
        <f t="shared" si="319"/>
        <v>#N/A</v>
      </c>
      <c r="MB26" s="31" t="e">
        <f t="shared" si="320"/>
        <v>#N/A</v>
      </c>
      <c r="MC26" s="33" t="e">
        <f t="shared" si="321"/>
        <v>#N/A</v>
      </c>
      <c r="MD26" s="31" t="e">
        <f t="shared" si="322"/>
        <v>#N/A</v>
      </c>
      <c r="ME26" s="34" t="e">
        <f t="shared" si="323"/>
        <v>#N/A</v>
      </c>
      <c r="MF26" s="34" t="e">
        <f t="shared" si="324"/>
        <v>#N/A</v>
      </c>
      <c r="MG26" s="34" t="e">
        <f t="shared" si="325"/>
        <v>#N/A</v>
      </c>
      <c r="MH26" s="34" t="e">
        <f t="shared" si="326"/>
        <v>#N/A</v>
      </c>
      <c r="MI26" s="9">
        <f t="shared" si="327"/>
        <v>0</v>
      </c>
      <c r="MJ26" s="9" t="e">
        <f t="shared" si="328"/>
        <v>#N/A</v>
      </c>
      <c r="MK26" s="9" t="e">
        <f t="shared" si="329"/>
        <v>#N/A</v>
      </c>
      <c r="ML26" s="9" t="e">
        <f t="shared" si="330"/>
        <v>#N/A</v>
      </c>
      <c r="MM26" s="9" t="e">
        <f t="shared" si="331"/>
        <v>#N/A</v>
      </c>
      <c r="MN26" s="9" t="e">
        <f t="shared" si="332"/>
        <v>#N/A</v>
      </c>
      <c r="MO26" s="9" t="e">
        <f t="shared" si="333"/>
        <v>#N/A</v>
      </c>
      <c r="MP26" s="9" t="e">
        <f t="shared" si="334"/>
        <v>#N/A</v>
      </c>
      <c r="MQ26" s="31" t="e">
        <f t="shared" si="335"/>
        <v>#N/A</v>
      </c>
      <c r="MR26" s="29" t="e">
        <f t="shared" si="336"/>
        <v>#N/A</v>
      </c>
      <c r="MS26" s="31" t="e">
        <f t="shared" si="337"/>
        <v>#N/A</v>
      </c>
      <c r="MT26" s="29" t="e">
        <f t="shared" si="338"/>
        <v>#N/A</v>
      </c>
      <c r="MU26" s="31" t="e">
        <f t="shared" si="339"/>
        <v>#N/A</v>
      </c>
      <c r="MV26" s="29" t="e">
        <f t="shared" si="521"/>
        <v>#N/A</v>
      </c>
      <c r="MW26" s="31" t="e">
        <f t="shared" si="340"/>
        <v>#N/A</v>
      </c>
      <c r="MX26" s="29" t="e">
        <f t="shared" si="341"/>
        <v>#N/A</v>
      </c>
      <c r="MY26" s="31" t="e">
        <f t="shared" si="342"/>
        <v>#N/A</v>
      </c>
      <c r="MZ26" s="29" t="e">
        <f t="shared" si="343"/>
        <v>#N/A</v>
      </c>
      <c r="NA26" s="31" t="e">
        <f t="shared" si="344"/>
        <v>#N/A</v>
      </c>
      <c r="NB26" s="29" t="e">
        <f t="shared" si="345"/>
        <v>#N/A</v>
      </c>
      <c r="NC26" s="31" t="e">
        <f t="shared" si="346"/>
        <v>#N/A</v>
      </c>
      <c r="ND26" s="29" t="e">
        <f t="shared" si="347"/>
        <v>#N/A</v>
      </c>
      <c r="NE26" s="31" t="e">
        <f t="shared" si="348"/>
        <v>#N/A</v>
      </c>
      <c r="NF26" s="29" t="e">
        <f t="shared" si="349"/>
        <v>#N/A</v>
      </c>
      <c r="NG26" s="31" t="e">
        <f t="shared" si="350"/>
        <v>#N/A</v>
      </c>
      <c r="NH26" s="29" t="e">
        <f t="shared" si="351"/>
        <v>#N/A</v>
      </c>
      <c r="NI26" s="31" t="e">
        <f t="shared" si="352"/>
        <v>#N/A</v>
      </c>
      <c r="NJ26" s="29" t="e">
        <f t="shared" si="353"/>
        <v>#N/A</v>
      </c>
      <c r="NK26" s="31" t="e">
        <f t="shared" si="354"/>
        <v>#N/A</v>
      </c>
      <c r="NL26" s="29" t="e">
        <f t="shared" si="355"/>
        <v>#N/A</v>
      </c>
      <c r="NM26" s="31" t="e">
        <f t="shared" si="356"/>
        <v>#N/A</v>
      </c>
      <c r="NN26" s="29" t="e">
        <f t="shared" si="357"/>
        <v>#N/A</v>
      </c>
      <c r="NO26" s="31" t="e">
        <f t="shared" si="358"/>
        <v>#N/A</v>
      </c>
      <c r="NP26" s="29" t="e">
        <f t="shared" si="359"/>
        <v>#N/A</v>
      </c>
      <c r="NQ26" s="31" t="e">
        <f t="shared" si="360"/>
        <v>#N/A</v>
      </c>
      <c r="NR26" s="29" t="e">
        <f t="shared" si="361"/>
        <v>#N/A</v>
      </c>
      <c r="NS26" s="31" t="e">
        <f t="shared" si="362"/>
        <v>#N/A</v>
      </c>
      <c r="NT26" s="29" t="e">
        <f t="shared" si="363"/>
        <v>#N/A</v>
      </c>
      <c r="NU26" s="31" t="e">
        <f t="shared" si="364"/>
        <v>#N/A</v>
      </c>
      <c r="NV26" s="32" t="e">
        <f t="shared" si="365"/>
        <v>#N/A</v>
      </c>
      <c r="NW26" s="31" t="e">
        <f t="shared" si="366"/>
        <v>#N/A</v>
      </c>
      <c r="NX26" s="33" t="e">
        <f t="shared" si="367"/>
        <v>#N/A</v>
      </c>
      <c r="NY26" s="31" t="e">
        <f t="shared" si="368"/>
        <v>#N/A</v>
      </c>
      <c r="NZ26" s="34" t="e">
        <f t="shared" si="369"/>
        <v>#N/A</v>
      </c>
      <c r="OA26" s="34" t="e">
        <f t="shared" si="370"/>
        <v>#N/A</v>
      </c>
      <c r="OB26" s="34" t="e">
        <f t="shared" si="371"/>
        <v>#N/A</v>
      </c>
      <c r="OC26" s="34" t="e">
        <f t="shared" si="372"/>
        <v>#N/A</v>
      </c>
      <c r="OD26" s="9">
        <f t="shared" si="373"/>
        <v>0</v>
      </c>
      <c r="OE26" s="9" t="e">
        <f t="shared" si="374"/>
        <v>#N/A</v>
      </c>
      <c r="OF26" s="9" t="e">
        <f t="shared" si="375"/>
        <v>#N/A</v>
      </c>
      <c r="OG26" s="9" t="e">
        <f t="shared" si="376"/>
        <v>#N/A</v>
      </c>
      <c r="OH26" s="9" t="e">
        <f t="shared" si="377"/>
        <v>#N/A</v>
      </c>
      <c r="OI26" s="9" t="e">
        <f t="shared" si="378"/>
        <v>#N/A</v>
      </c>
      <c r="OJ26" s="9" t="e">
        <f t="shared" si="379"/>
        <v>#N/A</v>
      </c>
      <c r="OK26" s="9" t="e">
        <f t="shared" si="380"/>
        <v>#N/A</v>
      </c>
      <c r="OL26" s="31" t="e">
        <f t="shared" si="381"/>
        <v>#N/A</v>
      </c>
      <c r="OM26" s="29" t="e">
        <f t="shared" si="382"/>
        <v>#N/A</v>
      </c>
      <c r="ON26" s="31" t="e">
        <f t="shared" si="383"/>
        <v>#N/A</v>
      </c>
      <c r="OO26" s="29" t="e">
        <f t="shared" si="384"/>
        <v>#N/A</v>
      </c>
      <c r="OP26" s="31" t="e">
        <f t="shared" si="385"/>
        <v>#N/A</v>
      </c>
      <c r="OQ26" s="29" t="e">
        <f t="shared" si="522"/>
        <v>#N/A</v>
      </c>
      <c r="OR26" s="31" t="e">
        <f t="shared" si="386"/>
        <v>#N/A</v>
      </c>
      <c r="OS26" s="29" t="e">
        <f t="shared" si="387"/>
        <v>#N/A</v>
      </c>
      <c r="OT26" s="31" t="e">
        <f t="shared" si="388"/>
        <v>#N/A</v>
      </c>
      <c r="OU26" s="29" t="e">
        <f t="shared" si="389"/>
        <v>#N/A</v>
      </c>
      <c r="OV26" s="31" t="e">
        <f t="shared" si="390"/>
        <v>#N/A</v>
      </c>
      <c r="OW26" s="29" t="e">
        <f t="shared" si="391"/>
        <v>#N/A</v>
      </c>
      <c r="OX26" s="31" t="e">
        <f t="shared" si="392"/>
        <v>#N/A</v>
      </c>
      <c r="OY26" s="29" t="e">
        <f t="shared" si="393"/>
        <v>#N/A</v>
      </c>
      <c r="OZ26" s="31" t="e">
        <f t="shared" si="394"/>
        <v>#N/A</v>
      </c>
      <c r="PA26" s="29" t="e">
        <f t="shared" si="395"/>
        <v>#N/A</v>
      </c>
      <c r="PB26" s="31" t="e">
        <f t="shared" si="396"/>
        <v>#N/A</v>
      </c>
      <c r="PC26" s="29" t="e">
        <f t="shared" si="397"/>
        <v>#N/A</v>
      </c>
      <c r="PD26" s="31" t="e">
        <f t="shared" si="398"/>
        <v>#N/A</v>
      </c>
      <c r="PE26" s="29" t="e">
        <f t="shared" si="399"/>
        <v>#N/A</v>
      </c>
      <c r="PF26" s="31" t="e">
        <f t="shared" si="400"/>
        <v>#N/A</v>
      </c>
      <c r="PG26" s="29" t="e">
        <f t="shared" si="401"/>
        <v>#N/A</v>
      </c>
      <c r="PH26" s="31" t="e">
        <f t="shared" si="402"/>
        <v>#N/A</v>
      </c>
      <c r="PI26" s="29" t="e">
        <f t="shared" si="403"/>
        <v>#N/A</v>
      </c>
      <c r="PJ26" s="31" t="e">
        <f t="shared" si="404"/>
        <v>#N/A</v>
      </c>
      <c r="PK26" s="29" t="e">
        <f t="shared" si="405"/>
        <v>#N/A</v>
      </c>
      <c r="PL26" s="31" t="e">
        <f t="shared" si="406"/>
        <v>#N/A</v>
      </c>
      <c r="PM26" s="29" t="e">
        <f t="shared" si="407"/>
        <v>#N/A</v>
      </c>
      <c r="PN26" s="31" t="e">
        <f t="shared" si="408"/>
        <v>#N/A</v>
      </c>
      <c r="PO26" s="29" t="e">
        <f t="shared" si="409"/>
        <v>#N/A</v>
      </c>
      <c r="PP26" s="31" t="e">
        <f t="shared" si="410"/>
        <v>#N/A</v>
      </c>
      <c r="PQ26" s="32" t="e">
        <f t="shared" si="411"/>
        <v>#N/A</v>
      </c>
      <c r="PR26" s="31" t="e">
        <f t="shared" si="412"/>
        <v>#N/A</v>
      </c>
      <c r="PS26" s="33" t="e">
        <f t="shared" si="413"/>
        <v>#N/A</v>
      </c>
      <c r="PT26" s="31" t="e">
        <f t="shared" si="414"/>
        <v>#N/A</v>
      </c>
      <c r="PU26" s="34" t="e">
        <f t="shared" si="415"/>
        <v>#N/A</v>
      </c>
      <c r="PV26" s="34" t="e">
        <f t="shared" si="416"/>
        <v>#N/A</v>
      </c>
      <c r="PW26" s="34" t="e">
        <f t="shared" si="417"/>
        <v>#N/A</v>
      </c>
      <c r="PX26" s="34" t="e">
        <f t="shared" si="418"/>
        <v>#N/A</v>
      </c>
      <c r="PY26" s="9">
        <f t="shared" si="419"/>
        <v>0</v>
      </c>
      <c r="PZ26" s="9" t="e">
        <f t="shared" si="420"/>
        <v>#N/A</v>
      </c>
      <c r="QA26" s="9" t="e">
        <f t="shared" si="421"/>
        <v>#N/A</v>
      </c>
      <c r="QB26" s="9" t="e">
        <f t="shared" si="422"/>
        <v>#N/A</v>
      </c>
      <c r="QC26" s="9" t="e">
        <f t="shared" si="423"/>
        <v>#N/A</v>
      </c>
      <c r="QD26" s="9" t="e">
        <f t="shared" si="424"/>
        <v>#N/A</v>
      </c>
      <c r="QE26" s="9" t="e">
        <f t="shared" si="425"/>
        <v>#N/A</v>
      </c>
      <c r="QF26" s="9" t="e">
        <f t="shared" si="426"/>
        <v>#N/A</v>
      </c>
      <c r="QG26" s="31" t="e">
        <f t="shared" si="427"/>
        <v>#N/A</v>
      </c>
      <c r="QH26" s="29" t="e">
        <f t="shared" si="428"/>
        <v>#N/A</v>
      </c>
      <c r="QI26" s="31" t="e">
        <f t="shared" si="429"/>
        <v>#N/A</v>
      </c>
      <c r="QJ26" s="29" t="e">
        <f t="shared" si="430"/>
        <v>#N/A</v>
      </c>
      <c r="QK26" s="31" t="e">
        <f t="shared" si="431"/>
        <v>#N/A</v>
      </c>
      <c r="QL26" s="29" t="e">
        <f t="shared" si="523"/>
        <v>#N/A</v>
      </c>
      <c r="QM26" s="31" t="e">
        <f t="shared" si="432"/>
        <v>#N/A</v>
      </c>
      <c r="QN26" s="29" t="e">
        <f t="shared" si="433"/>
        <v>#N/A</v>
      </c>
      <c r="QO26" s="31" t="e">
        <f t="shared" si="434"/>
        <v>#N/A</v>
      </c>
      <c r="QP26" s="29" t="e">
        <f t="shared" si="435"/>
        <v>#N/A</v>
      </c>
      <c r="QQ26" s="31" t="e">
        <f t="shared" si="436"/>
        <v>#N/A</v>
      </c>
      <c r="QR26" s="29" t="e">
        <f t="shared" si="437"/>
        <v>#N/A</v>
      </c>
      <c r="QS26" s="31" t="e">
        <f t="shared" si="438"/>
        <v>#N/A</v>
      </c>
      <c r="QT26" s="29" t="e">
        <f t="shared" si="439"/>
        <v>#N/A</v>
      </c>
      <c r="QU26" s="31" t="e">
        <f t="shared" si="440"/>
        <v>#N/A</v>
      </c>
      <c r="QV26" s="29" t="e">
        <f t="shared" si="441"/>
        <v>#N/A</v>
      </c>
      <c r="QW26" s="31" t="e">
        <f t="shared" si="442"/>
        <v>#N/A</v>
      </c>
      <c r="QX26" s="29" t="e">
        <f t="shared" si="443"/>
        <v>#N/A</v>
      </c>
      <c r="QY26" s="31" t="e">
        <f t="shared" si="444"/>
        <v>#N/A</v>
      </c>
      <c r="QZ26" s="29" t="e">
        <f t="shared" si="445"/>
        <v>#N/A</v>
      </c>
      <c r="RA26" s="31" t="e">
        <f t="shared" si="446"/>
        <v>#N/A</v>
      </c>
      <c r="RB26" s="29" t="e">
        <f t="shared" si="447"/>
        <v>#N/A</v>
      </c>
      <c r="RC26" s="31" t="e">
        <f t="shared" si="448"/>
        <v>#N/A</v>
      </c>
      <c r="RD26" s="29" t="e">
        <f t="shared" si="449"/>
        <v>#N/A</v>
      </c>
      <c r="RE26" s="31" t="e">
        <f t="shared" si="450"/>
        <v>#N/A</v>
      </c>
      <c r="RF26" s="29" t="e">
        <f t="shared" si="451"/>
        <v>#N/A</v>
      </c>
      <c r="RG26" s="31" t="e">
        <f t="shared" si="452"/>
        <v>#N/A</v>
      </c>
      <c r="RH26" s="29" t="e">
        <f t="shared" si="453"/>
        <v>#N/A</v>
      </c>
      <c r="RI26" s="31" t="e">
        <f t="shared" si="454"/>
        <v>#N/A</v>
      </c>
      <c r="RJ26" s="29" t="e">
        <f t="shared" si="455"/>
        <v>#N/A</v>
      </c>
      <c r="RK26" s="31" t="e">
        <f t="shared" si="456"/>
        <v>#N/A</v>
      </c>
      <c r="RL26" s="32" t="e">
        <f t="shared" si="457"/>
        <v>#N/A</v>
      </c>
      <c r="RM26" s="31" t="e">
        <f t="shared" si="458"/>
        <v>#N/A</v>
      </c>
      <c r="RN26" s="33" t="e">
        <f t="shared" si="459"/>
        <v>#N/A</v>
      </c>
      <c r="RO26" s="31" t="e">
        <f t="shared" si="460"/>
        <v>#N/A</v>
      </c>
      <c r="RP26" s="34" t="e">
        <f t="shared" si="461"/>
        <v>#N/A</v>
      </c>
      <c r="RQ26" s="34" t="e">
        <f t="shared" si="462"/>
        <v>#N/A</v>
      </c>
      <c r="RR26" s="34" t="e">
        <f t="shared" si="463"/>
        <v>#N/A</v>
      </c>
      <c r="RS26" s="34" t="e">
        <f t="shared" si="464"/>
        <v>#N/A</v>
      </c>
      <c r="RT26" s="9">
        <f t="shared" si="465"/>
        <v>0</v>
      </c>
      <c r="RU26" s="9" t="e">
        <f t="shared" si="466"/>
        <v>#N/A</v>
      </c>
      <c r="RV26" s="9" t="e">
        <f t="shared" si="467"/>
        <v>#N/A</v>
      </c>
      <c r="RW26" s="9" t="e">
        <f t="shared" si="468"/>
        <v>#N/A</v>
      </c>
      <c r="RX26" s="9" t="e">
        <f t="shared" si="469"/>
        <v>#N/A</v>
      </c>
      <c r="RY26" s="9" t="e">
        <f t="shared" si="470"/>
        <v>#N/A</v>
      </c>
      <c r="RZ26" s="9" t="e">
        <f t="shared" si="471"/>
        <v>#N/A</v>
      </c>
      <c r="SA26" s="9" t="e">
        <f t="shared" si="472"/>
        <v>#N/A</v>
      </c>
      <c r="SB26" s="31" t="e">
        <f t="shared" si="473"/>
        <v>#N/A</v>
      </c>
      <c r="SC26" s="29" t="e">
        <f t="shared" si="474"/>
        <v>#N/A</v>
      </c>
      <c r="SD26" s="31" t="e">
        <f t="shared" si="475"/>
        <v>#N/A</v>
      </c>
      <c r="SE26" s="29" t="e">
        <f t="shared" si="476"/>
        <v>#N/A</v>
      </c>
      <c r="SF26" s="31" t="e">
        <f t="shared" si="477"/>
        <v>#N/A</v>
      </c>
      <c r="SG26" s="29" t="e">
        <f t="shared" si="524"/>
        <v>#N/A</v>
      </c>
      <c r="SH26" s="31" t="e">
        <f t="shared" si="478"/>
        <v>#N/A</v>
      </c>
      <c r="SI26" s="29" t="e">
        <f t="shared" si="479"/>
        <v>#N/A</v>
      </c>
      <c r="SJ26" s="31" t="e">
        <f t="shared" si="480"/>
        <v>#N/A</v>
      </c>
      <c r="SK26" s="29" t="e">
        <f t="shared" si="481"/>
        <v>#N/A</v>
      </c>
      <c r="SL26" s="31" t="e">
        <f t="shared" si="482"/>
        <v>#N/A</v>
      </c>
      <c r="SM26" s="29" t="e">
        <f t="shared" si="483"/>
        <v>#N/A</v>
      </c>
      <c r="SN26" s="31" t="e">
        <f t="shared" si="484"/>
        <v>#N/A</v>
      </c>
      <c r="SO26" s="29" t="e">
        <f t="shared" si="485"/>
        <v>#N/A</v>
      </c>
      <c r="SP26" s="31" t="e">
        <f t="shared" si="486"/>
        <v>#N/A</v>
      </c>
      <c r="SQ26" s="29" t="e">
        <f t="shared" si="487"/>
        <v>#N/A</v>
      </c>
      <c r="SR26" s="31" t="e">
        <f t="shared" si="488"/>
        <v>#N/A</v>
      </c>
      <c r="SS26" s="29" t="e">
        <f t="shared" si="489"/>
        <v>#N/A</v>
      </c>
      <c r="ST26" s="31" t="e">
        <f t="shared" si="490"/>
        <v>#N/A</v>
      </c>
      <c r="SU26" s="29" t="e">
        <f t="shared" si="491"/>
        <v>#N/A</v>
      </c>
      <c r="SV26" s="31" t="e">
        <f t="shared" si="492"/>
        <v>#N/A</v>
      </c>
      <c r="SW26" s="29" t="e">
        <f t="shared" si="493"/>
        <v>#N/A</v>
      </c>
      <c r="SX26" s="31" t="e">
        <f t="shared" si="494"/>
        <v>#N/A</v>
      </c>
      <c r="SY26" s="29" t="e">
        <f t="shared" si="495"/>
        <v>#N/A</v>
      </c>
      <c r="SZ26" s="31" t="e">
        <f t="shared" si="496"/>
        <v>#N/A</v>
      </c>
      <c r="TA26" s="29" t="e">
        <f t="shared" si="497"/>
        <v>#N/A</v>
      </c>
      <c r="TB26" s="31" t="e">
        <f t="shared" si="498"/>
        <v>#N/A</v>
      </c>
      <c r="TC26" s="29" t="e">
        <f t="shared" si="499"/>
        <v>#N/A</v>
      </c>
      <c r="TD26" s="31" t="e">
        <f t="shared" si="500"/>
        <v>#N/A</v>
      </c>
      <c r="TE26" s="29" t="e">
        <f t="shared" si="501"/>
        <v>#N/A</v>
      </c>
      <c r="TF26" s="31" t="e">
        <f t="shared" si="502"/>
        <v>#N/A</v>
      </c>
      <c r="TG26" s="32" t="e">
        <f t="shared" si="503"/>
        <v>#N/A</v>
      </c>
      <c r="TH26" s="31" t="e">
        <f t="shared" si="504"/>
        <v>#N/A</v>
      </c>
      <c r="TI26" s="33" t="e">
        <f t="shared" si="505"/>
        <v>#N/A</v>
      </c>
      <c r="TJ26" s="31" t="e">
        <f t="shared" si="506"/>
        <v>#N/A</v>
      </c>
      <c r="TK26" s="34" t="e">
        <f t="shared" si="507"/>
        <v>#N/A</v>
      </c>
      <c r="TL26" s="34" t="e">
        <f t="shared" si="508"/>
        <v>#N/A</v>
      </c>
      <c r="TM26" s="34" t="e">
        <f t="shared" si="509"/>
        <v>#N/A</v>
      </c>
      <c r="TN26" s="34" t="e">
        <f t="shared" si="510"/>
        <v>#N/A</v>
      </c>
      <c r="TO26" s="49" t="str">
        <f t="shared" si="511"/>
        <v/>
      </c>
      <c r="TP26" s="49" t="str">
        <f t="shared" si="512"/>
        <v/>
      </c>
      <c r="TQ26" s="49" t="str">
        <f t="shared" si="513"/>
        <v/>
      </c>
      <c r="TR26" s="63" t="str">
        <f>IF(AND(D26&lt;&gt;"",E26&lt;&gt;""),TQ26*VLOOKUP(C26,Tableau1[#All],10,FALSE)+TP26*VLOOKUP(C26,Tableau1[#All],11,FALSE)+TO26*VLOOKUP(C26,Tableau1[#All],12,FALSE),"")</f>
        <v/>
      </c>
      <c r="TS26" s="64" t="str">
        <f>IF(AND(D26&lt;&gt;"",E26&lt;&gt;""),($TQ26/15)*VLOOKUP($C26,Tableau1[#All],11,FALSE)+$TP26*VLOOKUP($C26,Tableau1[#All],11,FALSE)+$TO26*VLOOKUP($C26,Tableau1[#All],12,FALSE),"")</f>
        <v/>
      </c>
      <c r="TT26" s="119" t="str">
        <f>IF(AND(D26&lt;&gt;"",E26&lt;&gt;""),(($TQ26/15)/10)*VLOOKUP($C26,Tableau1[#All],12,FALSE)+($TP26/10)*VLOOKUP($C26,Tableau1[#All],12,FALSE)+$TO26*VLOOKUP($C26,Tableau1[#All],12,FALSE),"")</f>
        <v/>
      </c>
      <c r="TU26" s="121">
        <f t="shared" si="0"/>
        <v>0</v>
      </c>
    </row>
    <row r="27" spans="2:541" ht="15.75" customHeight="1">
      <c r="B27" s="58">
        <v>12</v>
      </c>
      <c r="C27" s="188"/>
      <c r="D27" s="110" t="str">
        <f>IF(C27&lt;&gt;"",VLOOKUP(C27,Tableau1[#All],2,FALSE),"")</f>
        <v/>
      </c>
      <c r="E27" s="46"/>
      <c r="F27" s="54"/>
      <c r="G27" s="51">
        <f t="shared" si="1"/>
        <v>0</v>
      </c>
      <c r="H27" s="30" t="e">
        <f>VLOOKUP($C27,Tableau1[#All],3,FALSE)</f>
        <v>#N/A</v>
      </c>
      <c r="I27" s="30" t="e">
        <f>VLOOKUP($C27,Tableau1[#All],4,FALSE)</f>
        <v>#N/A</v>
      </c>
      <c r="J27" s="30" t="e">
        <f>VLOOKUP($C27,Tableau1[#All],5,FALSE)</f>
        <v>#N/A</v>
      </c>
      <c r="K27" s="30" t="e">
        <f>VLOOKUP($C27,Tableau1[#All],6,FALSE)</f>
        <v>#N/A</v>
      </c>
      <c r="L27" s="30" t="e">
        <f>VLOOKUP($C27,Tableau1[#All],7,FALSE)</f>
        <v>#N/A</v>
      </c>
      <c r="M27" s="30" t="e">
        <f>VLOOKUP($C27,Tableau1[#All],8,FALSE)</f>
        <v>#N/A</v>
      </c>
      <c r="N27" s="30" t="e">
        <f>VLOOKUP($C27,Tableau1[#All],9,FALSE)</f>
        <v>#N/A</v>
      </c>
      <c r="O27" s="30" t="e">
        <f t="shared" si="2"/>
        <v>#N/A</v>
      </c>
      <c r="P27" s="30" t="e">
        <f t="shared" si="3"/>
        <v>#N/A</v>
      </c>
      <c r="Q27" s="30" t="e">
        <f t="shared" si="4"/>
        <v>#N/A</v>
      </c>
      <c r="R27" s="9">
        <f t="shared" si="5"/>
        <v>0</v>
      </c>
      <c r="S27" s="9" t="e">
        <f t="shared" si="6"/>
        <v>#N/A</v>
      </c>
      <c r="T27" s="9" t="e">
        <f t="shared" si="7"/>
        <v>#N/A</v>
      </c>
      <c r="U27" s="9" t="e">
        <f t="shared" si="8"/>
        <v>#N/A</v>
      </c>
      <c r="V27" s="9" t="e">
        <f t="shared" si="9"/>
        <v>#N/A</v>
      </c>
      <c r="W27" s="9" t="e">
        <f t="shared" si="10"/>
        <v>#N/A</v>
      </c>
      <c r="X27" s="9" t="e">
        <f t="shared" si="11"/>
        <v>#N/A</v>
      </c>
      <c r="Y27" s="9" t="e">
        <f t="shared" si="12"/>
        <v>#N/A</v>
      </c>
      <c r="Z27" s="31" t="e">
        <f t="shared" si="13"/>
        <v>#N/A</v>
      </c>
      <c r="AA27" s="29" t="e">
        <f t="shared" si="14"/>
        <v>#N/A</v>
      </c>
      <c r="AB27" s="31" t="e">
        <f t="shared" si="15"/>
        <v>#N/A</v>
      </c>
      <c r="AC27" s="29" t="e">
        <f t="shared" si="16"/>
        <v>#N/A</v>
      </c>
      <c r="AD27" s="31" t="e">
        <f t="shared" si="17"/>
        <v>#N/A</v>
      </c>
      <c r="AE27" s="29" t="e">
        <f t="shared" si="514"/>
        <v>#N/A</v>
      </c>
      <c r="AF27" s="31" t="e">
        <f t="shared" si="18"/>
        <v>#N/A</v>
      </c>
      <c r="AG27" s="29" t="e">
        <f t="shared" si="19"/>
        <v>#N/A</v>
      </c>
      <c r="AH27" s="31" t="e">
        <f t="shared" si="20"/>
        <v>#N/A</v>
      </c>
      <c r="AI27" s="29" t="e">
        <f t="shared" si="21"/>
        <v>#N/A</v>
      </c>
      <c r="AJ27" s="31" t="e">
        <f t="shared" si="22"/>
        <v>#N/A</v>
      </c>
      <c r="AK27" s="29" t="e">
        <f t="shared" si="23"/>
        <v>#N/A</v>
      </c>
      <c r="AL27" s="31" t="e">
        <f t="shared" si="24"/>
        <v>#N/A</v>
      </c>
      <c r="AM27" s="29" t="e">
        <f t="shared" si="25"/>
        <v>#N/A</v>
      </c>
      <c r="AN27" s="31" t="e">
        <f t="shared" si="26"/>
        <v>#N/A</v>
      </c>
      <c r="AO27" s="29" t="e">
        <f t="shared" si="27"/>
        <v>#N/A</v>
      </c>
      <c r="AP27" s="31" t="e">
        <f t="shared" si="28"/>
        <v>#N/A</v>
      </c>
      <c r="AQ27" s="29" t="e">
        <f t="shared" si="29"/>
        <v>#N/A</v>
      </c>
      <c r="AR27" s="31" t="e">
        <f t="shared" si="30"/>
        <v>#N/A</v>
      </c>
      <c r="AS27" s="29" t="e">
        <f t="shared" si="31"/>
        <v>#N/A</v>
      </c>
      <c r="AT27" s="31" t="e">
        <f t="shared" si="32"/>
        <v>#N/A</v>
      </c>
      <c r="AU27" s="29" t="e">
        <f t="shared" si="33"/>
        <v>#N/A</v>
      </c>
      <c r="AV27" s="31" t="e">
        <f t="shared" si="34"/>
        <v>#N/A</v>
      </c>
      <c r="AW27" s="29" t="e">
        <f t="shared" si="35"/>
        <v>#N/A</v>
      </c>
      <c r="AX27" s="31" t="e">
        <f t="shared" si="36"/>
        <v>#N/A</v>
      </c>
      <c r="AY27" s="29" t="e">
        <f t="shared" si="37"/>
        <v>#N/A</v>
      </c>
      <c r="AZ27" s="31" t="e">
        <f t="shared" si="38"/>
        <v>#N/A</v>
      </c>
      <c r="BA27" s="29" t="e">
        <f t="shared" si="39"/>
        <v>#N/A</v>
      </c>
      <c r="BB27" s="31" t="e">
        <f t="shared" si="40"/>
        <v>#N/A</v>
      </c>
      <c r="BC27" s="29" t="e">
        <f t="shared" si="41"/>
        <v>#N/A</v>
      </c>
      <c r="BD27" s="31" t="e">
        <f t="shared" si="42"/>
        <v>#N/A</v>
      </c>
      <c r="BE27" s="32" t="e">
        <f t="shared" si="43"/>
        <v>#N/A</v>
      </c>
      <c r="BF27" s="31" t="e">
        <f t="shared" si="44"/>
        <v>#N/A</v>
      </c>
      <c r="BG27" s="33" t="e">
        <f t="shared" si="45"/>
        <v>#N/A</v>
      </c>
      <c r="BH27" s="31" t="e">
        <f t="shared" si="46"/>
        <v>#N/A</v>
      </c>
      <c r="BI27" s="34" t="e">
        <f t="shared" si="47"/>
        <v>#N/A</v>
      </c>
      <c r="BJ27" s="34" t="e">
        <f t="shared" si="48"/>
        <v>#N/A</v>
      </c>
      <c r="BK27" s="34" t="e">
        <f t="shared" si="49"/>
        <v>#N/A</v>
      </c>
      <c r="BL27" s="34" t="e">
        <f t="shared" si="50"/>
        <v>#N/A</v>
      </c>
      <c r="BM27" s="9">
        <f t="shared" si="51"/>
        <v>0</v>
      </c>
      <c r="BN27" s="9" t="e">
        <f t="shared" si="52"/>
        <v>#N/A</v>
      </c>
      <c r="BO27" s="9" t="e">
        <f t="shared" si="53"/>
        <v>#N/A</v>
      </c>
      <c r="BP27" s="9" t="e">
        <f t="shared" si="54"/>
        <v>#N/A</v>
      </c>
      <c r="BQ27" s="9" t="e">
        <f t="shared" si="55"/>
        <v>#N/A</v>
      </c>
      <c r="BR27" s="9" t="e">
        <f t="shared" si="56"/>
        <v>#N/A</v>
      </c>
      <c r="BS27" s="9" t="e">
        <f t="shared" si="57"/>
        <v>#N/A</v>
      </c>
      <c r="BT27" s="9" t="e">
        <f t="shared" si="58"/>
        <v>#N/A</v>
      </c>
      <c r="BU27" s="31" t="e">
        <f t="shared" si="59"/>
        <v>#N/A</v>
      </c>
      <c r="BV27" s="29" t="e">
        <f t="shared" si="60"/>
        <v>#N/A</v>
      </c>
      <c r="BW27" s="31" t="e">
        <f t="shared" si="61"/>
        <v>#N/A</v>
      </c>
      <c r="BX27" s="29" t="e">
        <f t="shared" si="62"/>
        <v>#N/A</v>
      </c>
      <c r="BY27" s="31" t="e">
        <f t="shared" si="63"/>
        <v>#N/A</v>
      </c>
      <c r="BZ27" s="29" t="e">
        <f t="shared" si="515"/>
        <v>#N/A</v>
      </c>
      <c r="CA27" s="31" t="e">
        <f t="shared" si="64"/>
        <v>#N/A</v>
      </c>
      <c r="CB27" s="29" t="e">
        <f t="shared" si="65"/>
        <v>#N/A</v>
      </c>
      <c r="CC27" s="31" t="e">
        <f t="shared" si="66"/>
        <v>#N/A</v>
      </c>
      <c r="CD27" s="29" t="e">
        <f t="shared" si="67"/>
        <v>#N/A</v>
      </c>
      <c r="CE27" s="31" t="e">
        <f t="shared" si="68"/>
        <v>#N/A</v>
      </c>
      <c r="CF27" s="29" t="e">
        <f t="shared" si="69"/>
        <v>#N/A</v>
      </c>
      <c r="CG27" s="31" t="e">
        <f t="shared" si="70"/>
        <v>#N/A</v>
      </c>
      <c r="CH27" s="29" t="e">
        <f t="shared" si="71"/>
        <v>#N/A</v>
      </c>
      <c r="CI27" s="31" t="e">
        <f t="shared" si="72"/>
        <v>#N/A</v>
      </c>
      <c r="CJ27" s="29" t="e">
        <f t="shared" si="73"/>
        <v>#N/A</v>
      </c>
      <c r="CK27" s="31" t="e">
        <f t="shared" si="74"/>
        <v>#N/A</v>
      </c>
      <c r="CL27" s="29" t="e">
        <f t="shared" si="75"/>
        <v>#N/A</v>
      </c>
      <c r="CM27" s="31" t="e">
        <f t="shared" si="76"/>
        <v>#N/A</v>
      </c>
      <c r="CN27" s="29" t="e">
        <f t="shared" si="77"/>
        <v>#N/A</v>
      </c>
      <c r="CO27" s="31" t="e">
        <f t="shared" si="78"/>
        <v>#N/A</v>
      </c>
      <c r="CP27" s="29" t="e">
        <f t="shared" si="79"/>
        <v>#N/A</v>
      </c>
      <c r="CQ27" s="31" t="e">
        <f t="shared" si="80"/>
        <v>#N/A</v>
      </c>
      <c r="CR27" s="29" t="e">
        <f t="shared" si="81"/>
        <v>#N/A</v>
      </c>
      <c r="CS27" s="31" t="e">
        <f t="shared" si="82"/>
        <v>#N/A</v>
      </c>
      <c r="CT27" s="29" t="e">
        <f t="shared" si="83"/>
        <v>#N/A</v>
      </c>
      <c r="CU27" s="31" t="e">
        <f t="shared" si="84"/>
        <v>#N/A</v>
      </c>
      <c r="CV27" s="29" t="e">
        <f t="shared" si="85"/>
        <v>#N/A</v>
      </c>
      <c r="CW27" s="31" t="e">
        <f t="shared" si="86"/>
        <v>#N/A</v>
      </c>
      <c r="CX27" s="29" t="e">
        <f t="shared" si="87"/>
        <v>#N/A</v>
      </c>
      <c r="CY27" s="31" t="e">
        <f t="shared" si="88"/>
        <v>#N/A</v>
      </c>
      <c r="CZ27" s="32" t="e">
        <f t="shared" si="89"/>
        <v>#N/A</v>
      </c>
      <c r="DA27" s="31" t="e">
        <f t="shared" si="90"/>
        <v>#N/A</v>
      </c>
      <c r="DB27" s="33" t="e">
        <f t="shared" si="91"/>
        <v>#N/A</v>
      </c>
      <c r="DC27" s="31" t="e">
        <f t="shared" si="92"/>
        <v>#N/A</v>
      </c>
      <c r="DD27" s="34" t="e">
        <f t="shared" si="93"/>
        <v>#N/A</v>
      </c>
      <c r="DE27" s="34" t="e">
        <f t="shared" si="94"/>
        <v>#N/A</v>
      </c>
      <c r="DF27" s="34" t="e">
        <f t="shared" si="95"/>
        <v>#N/A</v>
      </c>
      <c r="DG27" s="34" t="e">
        <f t="shared" si="96"/>
        <v>#N/A</v>
      </c>
      <c r="DH27" s="9">
        <f t="shared" si="97"/>
        <v>0</v>
      </c>
      <c r="DI27" s="9" t="e">
        <f t="shared" si="98"/>
        <v>#N/A</v>
      </c>
      <c r="DJ27" s="9" t="e">
        <f t="shared" si="99"/>
        <v>#N/A</v>
      </c>
      <c r="DK27" s="9" t="e">
        <f t="shared" si="100"/>
        <v>#N/A</v>
      </c>
      <c r="DL27" s="9" t="e">
        <f t="shared" si="101"/>
        <v>#N/A</v>
      </c>
      <c r="DM27" s="9" t="e">
        <f t="shared" si="102"/>
        <v>#N/A</v>
      </c>
      <c r="DN27" s="9" t="e">
        <f t="shared" si="103"/>
        <v>#N/A</v>
      </c>
      <c r="DO27" s="9" t="e">
        <f t="shared" si="104"/>
        <v>#N/A</v>
      </c>
      <c r="DP27" s="31" t="e">
        <f t="shared" si="105"/>
        <v>#N/A</v>
      </c>
      <c r="DQ27" s="29" t="e">
        <f t="shared" si="106"/>
        <v>#N/A</v>
      </c>
      <c r="DR27" s="31" t="e">
        <f t="shared" si="107"/>
        <v>#N/A</v>
      </c>
      <c r="DS27" s="29" t="e">
        <f t="shared" si="108"/>
        <v>#N/A</v>
      </c>
      <c r="DT27" s="31" t="e">
        <f t="shared" si="109"/>
        <v>#N/A</v>
      </c>
      <c r="DU27" s="29" t="e">
        <f t="shared" si="516"/>
        <v>#N/A</v>
      </c>
      <c r="DV27" s="31" t="e">
        <f t="shared" si="110"/>
        <v>#N/A</v>
      </c>
      <c r="DW27" s="29" t="e">
        <f t="shared" si="111"/>
        <v>#N/A</v>
      </c>
      <c r="DX27" s="31" t="e">
        <f t="shared" si="112"/>
        <v>#N/A</v>
      </c>
      <c r="DY27" s="29" t="e">
        <f t="shared" si="113"/>
        <v>#N/A</v>
      </c>
      <c r="DZ27" s="31" t="e">
        <f t="shared" si="114"/>
        <v>#N/A</v>
      </c>
      <c r="EA27" s="29" t="e">
        <f t="shared" si="115"/>
        <v>#N/A</v>
      </c>
      <c r="EB27" s="31" t="e">
        <f t="shared" si="116"/>
        <v>#N/A</v>
      </c>
      <c r="EC27" s="29" t="e">
        <f t="shared" si="117"/>
        <v>#N/A</v>
      </c>
      <c r="ED27" s="31" t="e">
        <f t="shared" si="118"/>
        <v>#N/A</v>
      </c>
      <c r="EE27" s="29" t="e">
        <f t="shared" si="119"/>
        <v>#N/A</v>
      </c>
      <c r="EF27" s="31" t="e">
        <f t="shared" si="120"/>
        <v>#N/A</v>
      </c>
      <c r="EG27" s="29" t="e">
        <f t="shared" si="121"/>
        <v>#N/A</v>
      </c>
      <c r="EH27" s="31" t="e">
        <f t="shared" si="122"/>
        <v>#N/A</v>
      </c>
      <c r="EI27" s="29" t="e">
        <f t="shared" si="123"/>
        <v>#N/A</v>
      </c>
      <c r="EJ27" s="31" t="e">
        <f t="shared" si="124"/>
        <v>#N/A</v>
      </c>
      <c r="EK27" s="29" t="e">
        <f t="shared" si="125"/>
        <v>#N/A</v>
      </c>
      <c r="EL27" s="31" t="e">
        <f t="shared" si="126"/>
        <v>#N/A</v>
      </c>
      <c r="EM27" s="29" t="e">
        <f t="shared" si="127"/>
        <v>#N/A</v>
      </c>
      <c r="EN27" s="31" t="e">
        <f t="shared" si="128"/>
        <v>#N/A</v>
      </c>
      <c r="EO27" s="29" t="e">
        <f t="shared" si="129"/>
        <v>#N/A</v>
      </c>
      <c r="EP27" s="31" t="e">
        <f t="shared" si="130"/>
        <v>#N/A</v>
      </c>
      <c r="EQ27" s="29" t="e">
        <f t="shared" si="131"/>
        <v>#N/A</v>
      </c>
      <c r="ER27" s="31" t="e">
        <f t="shared" si="132"/>
        <v>#N/A</v>
      </c>
      <c r="ES27" s="29" t="e">
        <f t="shared" si="133"/>
        <v>#N/A</v>
      </c>
      <c r="ET27" s="31" t="e">
        <f t="shared" si="134"/>
        <v>#N/A</v>
      </c>
      <c r="EU27" s="32" t="e">
        <f t="shared" si="135"/>
        <v>#N/A</v>
      </c>
      <c r="EV27" s="31" t="e">
        <f t="shared" si="136"/>
        <v>#N/A</v>
      </c>
      <c r="EW27" s="33" t="e">
        <f t="shared" si="137"/>
        <v>#N/A</v>
      </c>
      <c r="EX27" s="31" t="e">
        <f t="shared" si="138"/>
        <v>#N/A</v>
      </c>
      <c r="EY27" s="34" t="e">
        <f t="shared" si="139"/>
        <v>#N/A</v>
      </c>
      <c r="EZ27" s="34" t="e">
        <f t="shared" si="140"/>
        <v>#N/A</v>
      </c>
      <c r="FA27" s="34" t="e">
        <f t="shared" si="141"/>
        <v>#N/A</v>
      </c>
      <c r="FB27" s="34" t="e">
        <f t="shared" si="142"/>
        <v>#N/A</v>
      </c>
      <c r="FC27" s="9">
        <f t="shared" si="143"/>
        <v>0</v>
      </c>
      <c r="FD27" s="9" t="e">
        <f t="shared" si="144"/>
        <v>#N/A</v>
      </c>
      <c r="FE27" s="9" t="e">
        <f t="shared" si="145"/>
        <v>#N/A</v>
      </c>
      <c r="FF27" s="9" t="e">
        <f t="shared" si="146"/>
        <v>#N/A</v>
      </c>
      <c r="FG27" s="9" t="e">
        <f t="shared" si="147"/>
        <v>#N/A</v>
      </c>
      <c r="FH27" s="9" t="e">
        <f t="shared" si="148"/>
        <v>#N/A</v>
      </c>
      <c r="FI27" s="9" t="e">
        <f t="shared" si="149"/>
        <v>#N/A</v>
      </c>
      <c r="FJ27" s="9" t="e">
        <f t="shared" si="150"/>
        <v>#N/A</v>
      </c>
      <c r="FK27" s="31" t="e">
        <f t="shared" si="151"/>
        <v>#N/A</v>
      </c>
      <c r="FL27" s="29" t="e">
        <f t="shared" si="152"/>
        <v>#N/A</v>
      </c>
      <c r="FM27" s="31" t="e">
        <f t="shared" si="153"/>
        <v>#N/A</v>
      </c>
      <c r="FN27" s="29" t="e">
        <f t="shared" si="154"/>
        <v>#N/A</v>
      </c>
      <c r="FO27" s="31" t="e">
        <f t="shared" si="155"/>
        <v>#N/A</v>
      </c>
      <c r="FP27" s="29" t="e">
        <f t="shared" si="517"/>
        <v>#N/A</v>
      </c>
      <c r="FQ27" s="31" t="e">
        <f t="shared" si="156"/>
        <v>#N/A</v>
      </c>
      <c r="FR27" s="29" t="e">
        <f t="shared" si="157"/>
        <v>#N/A</v>
      </c>
      <c r="FS27" s="31" t="e">
        <f t="shared" si="158"/>
        <v>#N/A</v>
      </c>
      <c r="FT27" s="29" t="e">
        <f t="shared" si="159"/>
        <v>#N/A</v>
      </c>
      <c r="FU27" s="31" t="e">
        <f t="shared" si="160"/>
        <v>#N/A</v>
      </c>
      <c r="FV27" s="29" t="e">
        <f t="shared" si="161"/>
        <v>#N/A</v>
      </c>
      <c r="FW27" s="31" t="e">
        <f t="shared" si="162"/>
        <v>#N/A</v>
      </c>
      <c r="FX27" s="29" t="e">
        <f t="shared" si="163"/>
        <v>#N/A</v>
      </c>
      <c r="FY27" s="31" t="e">
        <f t="shared" si="164"/>
        <v>#N/A</v>
      </c>
      <c r="FZ27" s="29" t="e">
        <f t="shared" si="165"/>
        <v>#N/A</v>
      </c>
      <c r="GA27" s="31" t="e">
        <f t="shared" si="166"/>
        <v>#N/A</v>
      </c>
      <c r="GB27" s="29" t="e">
        <f t="shared" si="167"/>
        <v>#N/A</v>
      </c>
      <c r="GC27" s="31" t="e">
        <f t="shared" si="168"/>
        <v>#N/A</v>
      </c>
      <c r="GD27" s="29" t="e">
        <f t="shared" si="169"/>
        <v>#N/A</v>
      </c>
      <c r="GE27" s="31" t="e">
        <f t="shared" si="170"/>
        <v>#N/A</v>
      </c>
      <c r="GF27" s="29" t="e">
        <f t="shared" si="171"/>
        <v>#N/A</v>
      </c>
      <c r="GG27" s="31" t="e">
        <f t="shared" si="172"/>
        <v>#N/A</v>
      </c>
      <c r="GH27" s="29" t="e">
        <f t="shared" si="173"/>
        <v>#N/A</v>
      </c>
      <c r="GI27" s="31" t="e">
        <f t="shared" si="174"/>
        <v>#N/A</v>
      </c>
      <c r="GJ27" s="29" t="e">
        <f t="shared" si="175"/>
        <v>#N/A</v>
      </c>
      <c r="GK27" s="31" t="e">
        <f t="shared" si="176"/>
        <v>#N/A</v>
      </c>
      <c r="GL27" s="29" t="e">
        <f t="shared" si="177"/>
        <v>#N/A</v>
      </c>
      <c r="GM27" s="31" t="e">
        <f t="shared" si="178"/>
        <v>#N/A</v>
      </c>
      <c r="GN27" s="29" t="e">
        <f t="shared" si="179"/>
        <v>#N/A</v>
      </c>
      <c r="GO27" s="31" t="e">
        <f t="shared" si="180"/>
        <v>#N/A</v>
      </c>
      <c r="GP27" s="32" t="e">
        <f t="shared" si="181"/>
        <v>#N/A</v>
      </c>
      <c r="GQ27" s="31" t="e">
        <f t="shared" si="182"/>
        <v>#N/A</v>
      </c>
      <c r="GR27" s="33" t="e">
        <f t="shared" si="183"/>
        <v>#N/A</v>
      </c>
      <c r="GS27" s="31" t="e">
        <f t="shared" si="184"/>
        <v>#N/A</v>
      </c>
      <c r="GT27" s="34" t="e">
        <f t="shared" si="185"/>
        <v>#N/A</v>
      </c>
      <c r="GU27" s="34" t="e">
        <f t="shared" si="186"/>
        <v>#N/A</v>
      </c>
      <c r="GV27" s="34" t="e">
        <f t="shared" si="187"/>
        <v>#N/A</v>
      </c>
      <c r="GW27" s="34" t="e">
        <f t="shared" si="188"/>
        <v>#N/A</v>
      </c>
      <c r="GX27" s="9">
        <f t="shared" si="189"/>
        <v>0</v>
      </c>
      <c r="GY27" s="9" t="e">
        <f t="shared" si="190"/>
        <v>#N/A</v>
      </c>
      <c r="GZ27" s="9" t="e">
        <f t="shared" si="191"/>
        <v>#N/A</v>
      </c>
      <c r="HA27" s="9" t="e">
        <f t="shared" si="192"/>
        <v>#N/A</v>
      </c>
      <c r="HB27" s="9" t="e">
        <f t="shared" si="193"/>
        <v>#N/A</v>
      </c>
      <c r="HC27" s="9" t="e">
        <f t="shared" si="194"/>
        <v>#N/A</v>
      </c>
      <c r="HD27" s="9" t="e">
        <f t="shared" si="195"/>
        <v>#N/A</v>
      </c>
      <c r="HE27" s="9" t="e">
        <f t="shared" si="196"/>
        <v>#N/A</v>
      </c>
      <c r="HF27" s="31" t="e">
        <f t="shared" si="197"/>
        <v>#N/A</v>
      </c>
      <c r="HG27" s="29" t="e">
        <f t="shared" si="198"/>
        <v>#N/A</v>
      </c>
      <c r="HH27" s="31" t="e">
        <f t="shared" si="199"/>
        <v>#N/A</v>
      </c>
      <c r="HI27" s="29" t="e">
        <f t="shared" si="200"/>
        <v>#N/A</v>
      </c>
      <c r="HJ27" s="31" t="e">
        <f t="shared" si="201"/>
        <v>#N/A</v>
      </c>
      <c r="HK27" s="29" t="e">
        <f t="shared" si="518"/>
        <v>#N/A</v>
      </c>
      <c r="HL27" s="31" t="e">
        <f t="shared" si="202"/>
        <v>#N/A</v>
      </c>
      <c r="HM27" s="29" t="e">
        <f t="shared" si="203"/>
        <v>#N/A</v>
      </c>
      <c r="HN27" s="31" t="e">
        <f t="shared" si="204"/>
        <v>#N/A</v>
      </c>
      <c r="HO27" s="29" t="e">
        <f t="shared" si="205"/>
        <v>#N/A</v>
      </c>
      <c r="HP27" s="31" t="e">
        <f t="shared" si="206"/>
        <v>#N/A</v>
      </c>
      <c r="HQ27" s="29" t="e">
        <f t="shared" si="207"/>
        <v>#N/A</v>
      </c>
      <c r="HR27" s="31" t="e">
        <f t="shared" si="208"/>
        <v>#N/A</v>
      </c>
      <c r="HS27" s="29" t="e">
        <f t="shared" si="209"/>
        <v>#N/A</v>
      </c>
      <c r="HT27" s="31" t="e">
        <f t="shared" si="210"/>
        <v>#N/A</v>
      </c>
      <c r="HU27" s="29" t="e">
        <f t="shared" si="211"/>
        <v>#N/A</v>
      </c>
      <c r="HV27" s="31" t="e">
        <f t="shared" si="212"/>
        <v>#N/A</v>
      </c>
      <c r="HW27" s="29" t="e">
        <f t="shared" si="213"/>
        <v>#N/A</v>
      </c>
      <c r="HX27" s="31" t="e">
        <f t="shared" si="214"/>
        <v>#N/A</v>
      </c>
      <c r="HY27" s="29" t="e">
        <f t="shared" si="215"/>
        <v>#N/A</v>
      </c>
      <c r="HZ27" s="31" t="e">
        <f t="shared" si="216"/>
        <v>#N/A</v>
      </c>
      <c r="IA27" s="29" t="e">
        <f t="shared" si="217"/>
        <v>#N/A</v>
      </c>
      <c r="IB27" s="31" t="e">
        <f t="shared" si="218"/>
        <v>#N/A</v>
      </c>
      <c r="IC27" s="29" t="e">
        <f t="shared" si="219"/>
        <v>#N/A</v>
      </c>
      <c r="ID27" s="31" t="e">
        <f t="shared" si="220"/>
        <v>#N/A</v>
      </c>
      <c r="IE27" s="29" t="e">
        <f t="shared" si="221"/>
        <v>#N/A</v>
      </c>
      <c r="IF27" s="31" t="e">
        <f t="shared" si="222"/>
        <v>#N/A</v>
      </c>
      <c r="IG27" s="29" t="e">
        <f t="shared" si="223"/>
        <v>#N/A</v>
      </c>
      <c r="IH27" s="31" t="e">
        <f t="shared" si="224"/>
        <v>#N/A</v>
      </c>
      <c r="II27" s="29" t="e">
        <f t="shared" si="225"/>
        <v>#N/A</v>
      </c>
      <c r="IJ27" s="31" t="e">
        <f t="shared" si="226"/>
        <v>#N/A</v>
      </c>
      <c r="IK27" s="32" t="e">
        <f t="shared" si="227"/>
        <v>#N/A</v>
      </c>
      <c r="IL27" s="31" t="e">
        <f t="shared" si="228"/>
        <v>#N/A</v>
      </c>
      <c r="IM27" s="33" t="e">
        <f t="shared" si="229"/>
        <v>#N/A</v>
      </c>
      <c r="IN27" s="31" t="e">
        <f t="shared" si="230"/>
        <v>#N/A</v>
      </c>
      <c r="IO27" s="34" t="e">
        <f t="shared" si="231"/>
        <v>#N/A</v>
      </c>
      <c r="IP27" s="34" t="e">
        <f t="shared" si="232"/>
        <v>#N/A</v>
      </c>
      <c r="IQ27" s="34" t="e">
        <f t="shared" si="233"/>
        <v>#N/A</v>
      </c>
      <c r="IR27" s="34" t="e">
        <f t="shared" si="234"/>
        <v>#N/A</v>
      </c>
      <c r="IS27" s="9">
        <f t="shared" si="235"/>
        <v>0</v>
      </c>
      <c r="IT27" s="9" t="e">
        <f t="shared" si="236"/>
        <v>#N/A</v>
      </c>
      <c r="IU27" s="9" t="e">
        <f t="shared" si="237"/>
        <v>#N/A</v>
      </c>
      <c r="IV27" s="9" t="e">
        <f t="shared" si="238"/>
        <v>#N/A</v>
      </c>
      <c r="IW27" s="9" t="e">
        <f t="shared" si="239"/>
        <v>#N/A</v>
      </c>
      <c r="IX27" s="9" t="e">
        <f t="shared" si="240"/>
        <v>#N/A</v>
      </c>
      <c r="IY27" s="9" t="e">
        <f t="shared" si="241"/>
        <v>#N/A</v>
      </c>
      <c r="IZ27" s="9" t="e">
        <f t="shared" si="242"/>
        <v>#N/A</v>
      </c>
      <c r="JA27" s="31" t="e">
        <f t="shared" si="243"/>
        <v>#N/A</v>
      </c>
      <c r="JB27" s="29" t="e">
        <f t="shared" si="244"/>
        <v>#N/A</v>
      </c>
      <c r="JC27" s="31" t="e">
        <f t="shared" si="245"/>
        <v>#N/A</v>
      </c>
      <c r="JD27" s="29" t="e">
        <f t="shared" si="246"/>
        <v>#N/A</v>
      </c>
      <c r="JE27" s="31" t="e">
        <f t="shared" si="247"/>
        <v>#N/A</v>
      </c>
      <c r="JF27" s="29" t="e">
        <f t="shared" si="519"/>
        <v>#N/A</v>
      </c>
      <c r="JG27" s="31" t="e">
        <f t="shared" si="248"/>
        <v>#N/A</v>
      </c>
      <c r="JH27" s="29" t="e">
        <f t="shared" si="249"/>
        <v>#N/A</v>
      </c>
      <c r="JI27" s="31" t="e">
        <f t="shared" si="250"/>
        <v>#N/A</v>
      </c>
      <c r="JJ27" s="29" t="e">
        <f t="shared" si="251"/>
        <v>#N/A</v>
      </c>
      <c r="JK27" s="31" t="e">
        <f t="shared" si="252"/>
        <v>#N/A</v>
      </c>
      <c r="JL27" s="29" t="e">
        <f t="shared" si="253"/>
        <v>#N/A</v>
      </c>
      <c r="JM27" s="31" t="e">
        <f t="shared" si="254"/>
        <v>#N/A</v>
      </c>
      <c r="JN27" s="29" t="e">
        <f t="shared" si="255"/>
        <v>#N/A</v>
      </c>
      <c r="JO27" s="31" t="e">
        <f t="shared" si="256"/>
        <v>#N/A</v>
      </c>
      <c r="JP27" s="29" t="e">
        <f t="shared" si="257"/>
        <v>#N/A</v>
      </c>
      <c r="JQ27" s="31" t="e">
        <f t="shared" si="258"/>
        <v>#N/A</v>
      </c>
      <c r="JR27" s="29" t="e">
        <f t="shared" si="259"/>
        <v>#N/A</v>
      </c>
      <c r="JS27" s="31" t="e">
        <f t="shared" si="260"/>
        <v>#N/A</v>
      </c>
      <c r="JT27" s="29" t="e">
        <f t="shared" si="261"/>
        <v>#N/A</v>
      </c>
      <c r="JU27" s="31" t="e">
        <f t="shared" si="262"/>
        <v>#N/A</v>
      </c>
      <c r="JV27" s="29" t="e">
        <f t="shared" si="263"/>
        <v>#N/A</v>
      </c>
      <c r="JW27" s="31" t="e">
        <f t="shared" si="264"/>
        <v>#N/A</v>
      </c>
      <c r="JX27" s="29" t="e">
        <f t="shared" si="265"/>
        <v>#N/A</v>
      </c>
      <c r="JY27" s="31" t="e">
        <f t="shared" si="266"/>
        <v>#N/A</v>
      </c>
      <c r="JZ27" s="29" t="e">
        <f t="shared" si="267"/>
        <v>#N/A</v>
      </c>
      <c r="KA27" s="31" t="e">
        <f t="shared" si="268"/>
        <v>#N/A</v>
      </c>
      <c r="KB27" s="29" t="e">
        <f t="shared" si="269"/>
        <v>#N/A</v>
      </c>
      <c r="KC27" s="31" t="e">
        <f t="shared" si="270"/>
        <v>#N/A</v>
      </c>
      <c r="KD27" s="29" t="e">
        <f t="shared" si="271"/>
        <v>#N/A</v>
      </c>
      <c r="KE27" s="31" t="e">
        <f t="shared" si="272"/>
        <v>#N/A</v>
      </c>
      <c r="KF27" s="32" t="e">
        <f t="shared" si="273"/>
        <v>#N/A</v>
      </c>
      <c r="KG27" s="31" t="e">
        <f t="shared" si="274"/>
        <v>#N/A</v>
      </c>
      <c r="KH27" s="33" t="e">
        <f t="shared" si="275"/>
        <v>#N/A</v>
      </c>
      <c r="KI27" s="31" t="e">
        <f t="shared" si="276"/>
        <v>#N/A</v>
      </c>
      <c r="KJ27" s="34" t="e">
        <f t="shared" si="277"/>
        <v>#N/A</v>
      </c>
      <c r="KK27" s="34" t="e">
        <f t="shared" si="278"/>
        <v>#N/A</v>
      </c>
      <c r="KL27" s="34" t="e">
        <f t="shared" si="279"/>
        <v>#N/A</v>
      </c>
      <c r="KM27" s="34" t="e">
        <f t="shared" si="280"/>
        <v>#N/A</v>
      </c>
      <c r="KN27" s="9">
        <f t="shared" si="281"/>
        <v>0</v>
      </c>
      <c r="KO27" s="9" t="e">
        <f t="shared" si="282"/>
        <v>#N/A</v>
      </c>
      <c r="KP27" s="9" t="e">
        <f t="shared" si="283"/>
        <v>#N/A</v>
      </c>
      <c r="KQ27" s="9" t="e">
        <f t="shared" si="284"/>
        <v>#N/A</v>
      </c>
      <c r="KR27" s="9" t="e">
        <f t="shared" si="285"/>
        <v>#N/A</v>
      </c>
      <c r="KS27" s="9" t="e">
        <f t="shared" si="286"/>
        <v>#N/A</v>
      </c>
      <c r="KT27" s="9" t="e">
        <f t="shared" si="287"/>
        <v>#N/A</v>
      </c>
      <c r="KU27" s="9" t="e">
        <f t="shared" si="288"/>
        <v>#N/A</v>
      </c>
      <c r="KV27" s="31" t="e">
        <f t="shared" si="289"/>
        <v>#N/A</v>
      </c>
      <c r="KW27" s="29" t="e">
        <f t="shared" si="290"/>
        <v>#N/A</v>
      </c>
      <c r="KX27" s="31" t="e">
        <f t="shared" si="291"/>
        <v>#N/A</v>
      </c>
      <c r="KY27" s="29" t="e">
        <f t="shared" si="292"/>
        <v>#N/A</v>
      </c>
      <c r="KZ27" s="31" t="e">
        <f t="shared" si="293"/>
        <v>#N/A</v>
      </c>
      <c r="LA27" s="29" t="e">
        <f t="shared" si="520"/>
        <v>#N/A</v>
      </c>
      <c r="LB27" s="31" t="e">
        <f t="shared" si="294"/>
        <v>#N/A</v>
      </c>
      <c r="LC27" s="29" t="e">
        <f t="shared" si="295"/>
        <v>#N/A</v>
      </c>
      <c r="LD27" s="31" t="e">
        <f t="shared" si="296"/>
        <v>#N/A</v>
      </c>
      <c r="LE27" s="29" t="e">
        <f t="shared" si="297"/>
        <v>#N/A</v>
      </c>
      <c r="LF27" s="31" t="e">
        <f t="shared" si="298"/>
        <v>#N/A</v>
      </c>
      <c r="LG27" s="29" t="e">
        <f t="shared" si="299"/>
        <v>#N/A</v>
      </c>
      <c r="LH27" s="31" t="e">
        <f t="shared" si="300"/>
        <v>#N/A</v>
      </c>
      <c r="LI27" s="29" t="e">
        <f t="shared" si="301"/>
        <v>#N/A</v>
      </c>
      <c r="LJ27" s="31" t="e">
        <f t="shared" si="302"/>
        <v>#N/A</v>
      </c>
      <c r="LK27" s="29" t="e">
        <f t="shared" si="303"/>
        <v>#N/A</v>
      </c>
      <c r="LL27" s="31" t="e">
        <f t="shared" si="304"/>
        <v>#N/A</v>
      </c>
      <c r="LM27" s="29" t="e">
        <f t="shared" si="305"/>
        <v>#N/A</v>
      </c>
      <c r="LN27" s="31" t="e">
        <f t="shared" si="306"/>
        <v>#N/A</v>
      </c>
      <c r="LO27" s="29" t="e">
        <f t="shared" si="307"/>
        <v>#N/A</v>
      </c>
      <c r="LP27" s="31" t="e">
        <f t="shared" si="308"/>
        <v>#N/A</v>
      </c>
      <c r="LQ27" s="29" t="e">
        <f t="shared" si="309"/>
        <v>#N/A</v>
      </c>
      <c r="LR27" s="31" t="e">
        <f t="shared" si="310"/>
        <v>#N/A</v>
      </c>
      <c r="LS27" s="29" t="e">
        <f t="shared" si="311"/>
        <v>#N/A</v>
      </c>
      <c r="LT27" s="31" t="e">
        <f t="shared" si="312"/>
        <v>#N/A</v>
      </c>
      <c r="LU27" s="29" t="e">
        <f t="shared" si="313"/>
        <v>#N/A</v>
      </c>
      <c r="LV27" s="31" t="e">
        <f t="shared" si="314"/>
        <v>#N/A</v>
      </c>
      <c r="LW27" s="29" t="e">
        <f t="shared" si="315"/>
        <v>#N/A</v>
      </c>
      <c r="LX27" s="31" t="e">
        <f t="shared" si="316"/>
        <v>#N/A</v>
      </c>
      <c r="LY27" s="29" t="e">
        <f t="shared" si="317"/>
        <v>#N/A</v>
      </c>
      <c r="LZ27" s="31" t="e">
        <f t="shared" si="318"/>
        <v>#N/A</v>
      </c>
      <c r="MA27" s="32" t="e">
        <f t="shared" si="319"/>
        <v>#N/A</v>
      </c>
      <c r="MB27" s="31" t="e">
        <f t="shared" si="320"/>
        <v>#N/A</v>
      </c>
      <c r="MC27" s="33" t="e">
        <f t="shared" si="321"/>
        <v>#N/A</v>
      </c>
      <c r="MD27" s="31" t="e">
        <f t="shared" si="322"/>
        <v>#N/A</v>
      </c>
      <c r="ME27" s="34" t="e">
        <f t="shared" si="323"/>
        <v>#N/A</v>
      </c>
      <c r="MF27" s="34" t="e">
        <f t="shared" si="324"/>
        <v>#N/A</v>
      </c>
      <c r="MG27" s="34" t="e">
        <f t="shared" si="325"/>
        <v>#N/A</v>
      </c>
      <c r="MH27" s="34" t="e">
        <f t="shared" si="326"/>
        <v>#N/A</v>
      </c>
      <c r="MI27" s="9">
        <f t="shared" si="327"/>
        <v>0</v>
      </c>
      <c r="MJ27" s="9" t="e">
        <f t="shared" si="328"/>
        <v>#N/A</v>
      </c>
      <c r="MK27" s="9" t="e">
        <f t="shared" si="329"/>
        <v>#N/A</v>
      </c>
      <c r="ML27" s="9" t="e">
        <f t="shared" si="330"/>
        <v>#N/A</v>
      </c>
      <c r="MM27" s="9" t="e">
        <f t="shared" si="331"/>
        <v>#N/A</v>
      </c>
      <c r="MN27" s="9" t="e">
        <f t="shared" si="332"/>
        <v>#N/A</v>
      </c>
      <c r="MO27" s="9" t="e">
        <f t="shared" si="333"/>
        <v>#N/A</v>
      </c>
      <c r="MP27" s="9" t="e">
        <f t="shared" si="334"/>
        <v>#N/A</v>
      </c>
      <c r="MQ27" s="31" t="e">
        <f t="shared" si="335"/>
        <v>#N/A</v>
      </c>
      <c r="MR27" s="29" t="e">
        <f t="shared" si="336"/>
        <v>#N/A</v>
      </c>
      <c r="MS27" s="31" t="e">
        <f t="shared" si="337"/>
        <v>#N/A</v>
      </c>
      <c r="MT27" s="29" t="e">
        <f t="shared" si="338"/>
        <v>#N/A</v>
      </c>
      <c r="MU27" s="31" t="e">
        <f t="shared" si="339"/>
        <v>#N/A</v>
      </c>
      <c r="MV27" s="29" t="e">
        <f t="shared" si="521"/>
        <v>#N/A</v>
      </c>
      <c r="MW27" s="31" t="e">
        <f t="shared" si="340"/>
        <v>#N/A</v>
      </c>
      <c r="MX27" s="29" t="e">
        <f t="shared" si="341"/>
        <v>#N/A</v>
      </c>
      <c r="MY27" s="31" t="e">
        <f t="shared" si="342"/>
        <v>#N/A</v>
      </c>
      <c r="MZ27" s="29" t="e">
        <f t="shared" si="343"/>
        <v>#N/A</v>
      </c>
      <c r="NA27" s="31" t="e">
        <f t="shared" si="344"/>
        <v>#N/A</v>
      </c>
      <c r="NB27" s="29" t="e">
        <f t="shared" si="345"/>
        <v>#N/A</v>
      </c>
      <c r="NC27" s="31" t="e">
        <f t="shared" si="346"/>
        <v>#N/A</v>
      </c>
      <c r="ND27" s="29" t="e">
        <f t="shared" si="347"/>
        <v>#N/A</v>
      </c>
      <c r="NE27" s="31" t="e">
        <f t="shared" si="348"/>
        <v>#N/A</v>
      </c>
      <c r="NF27" s="29" t="e">
        <f t="shared" si="349"/>
        <v>#N/A</v>
      </c>
      <c r="NG27" s="31" t="e">
        <f t="shared" si="350"/>
        <v>#N/A</v>
      </c>
      <c r="NH27" s="29" t="e">
        <f t="shared" si="351"/>
        <v>#N/A</v>
      </c>
      <c r="NI27" s="31" t="e">
        <f t="shared" si="352"/>
        <v>#N/A</v>
      </c>
      <c r="NJ27" s="29" t="e">
        <f t="shared" si="353"/>
        <v>#N/A</v>
      </c>
      <c r="NK27" s="31" t="e">
        <f t="shared" si="354"/>
        <v>#N/A</v>
      </c>
      <c r="NL27" s="29" t="e">
        <f t="shared" si="355"/>
        <v>#N/A</v>
      </c>
      <c r="NM27" s="31" t="e">
        <f t="shared" si="356"/>
        <v>#N/A</v>
      </c>
      <c r="NN27" s="29" t="e">
        <f t="shared" si="357"/>
        <v>#N/A</v>
      </c>
      <c r="NO27" s="31" t="e">
        <f t="shared" si="358"/>
        <v>#N/A</v>
      </c>
      <c r="NP27" s="29" t="e">
        <f t="shared" si="359"/>
        <v>#N/A</v>
      </c>
      <c r="NQ27" s="31" t="e">
        <f t="shared" si="360"/>
        <v>#N/A</v>
      </c>
      <c r="NR27" s="29" t="e">
        <f t="shared" si="361"/>
        <v>#N/A</v>
      </c>
      <c r="NS27" s="31" t="e">
        <f t="shared" si="362"/>
        <v>#N/A</v>
      </c>
      <c r="NT27" s="29" t="e">
        <f t="shared" si="363"/>
        <v>#N/A</v>
      </c>
      <c r="NU27" s="31" t="e">
        <f t="shared" si="364"/>
        <v>#N/A</v>
      </c>
      <c r="NV27" s="32" t="e">
        <f t="shared" si="365"/>
        <v>#N/A</v>
      </c>
      <c r="NW27" s="31" t="e">
        <f t="shared" si="366"/>
        <v>#N/A</v>
      </c>
      <c r="NX27" s="33" t="e">
        <f t="shared" si="367"/>
        <v>#N/A</v>
      </c>
      <c r="NY27" s="31" t="e">
        <f t="shared" si="368"/>
        <v>#N/A</v>
      </c>
      <c r="NZ27" s="34" t="e">
        <f t="shared" si="369"/>
        <v>#N/A</v>
      </c>
      <c r="OA27" s="34" t="e">
        <f t="shared" si="370"/>
        <v>#N/A</v>
      </c>
      <c r="OB27" s="34" t="e">
        <f t="shared" si="371"/>
        <v>#N/A</v>
      </c>
      <c r="OC27" s="34" t="e">
        <f t="shared" si="372"/>
        <v>#N/A</v>
      </c>
      <c r="OD27" s="9">
        <f t="shared" si="373"/>
        <v>0</v>
      </c>
      <c r="OE27" s="9" t="e">
        <f t="shared" si="374"/>
        <v>#N/A</v>
      </c>
      <c r="OF27" s="9" t="e">
        <f t="shared" si="375"/>
        <v>#N/A</v>
      </c>
      <c r="OG27" s="9" t="e">
        <f t="shared" si="376"/>
        <v>#N/A</v>
      </c>
      <c r="OH27" s="9" t="e">
        <f t="shared" si="377"/>
        <v>#N/A</v>
      </c>
      <c r="OI27" s="9" t="e">
        <f t="shared" si="378"/>
        <v>#N/A</v>
      </c>
      <c r="OJ27" s="9" t="e">
        <f t="shared" si="379"/>
        <v>#N/A</v>
      </c>
      <c r="OK27" s="9" t="e">
        <f t="shared" si="380"/>
        <v>#N/A</v>
      </c>
      <c r="OL27" s="31" t="e">
        <f t="shared" si="381"/>
        <v>#N/A</v>
      </c>
      <c r="OM27" s="29" t="e">
        <f t="shared" si="382"/>
        <v>#N/A</v>
      </c>
      <c r="ON27" s="31" t="e">
        <f t="shared" si="383"/>
        <v>#N/A</v>
      </c>
      <c r="OO27" s="29" t="e">
        <f t="shared" si="384"/>
        <v>#N/A</v>
      </c>
      <c r="OP27" s="31" t="e">
        <f t="shared" si="385"/>
        <v>#N/A</v>
      </c>
      <c r="OQ27" s="29" t="e">
        <f t="shared" si="522"/>
        <v>#N/A</v>
      </c>
      <c r="OR27" s="31" t="e">
        <f t="shared" si="386"/>
        <v>#N/A</v>
      </c>
      <c r="OS27" s="29" t="e">
        <f t="shared" si="387"/>
        <v>#N/A</v>
      </c>
      <c r="OT27" s="31" t="e">
        <f t="shared" si="388"/>
        <v>#N/A</v>
      </c>
      <c r="OU27" s="29" t="e">
        <f t="shared" si="389"/>
        <v>#N/A</v>
      </c>
      <c r="OV27" s="31" t="e">
        <f t="shared" si="390"/>
        <v>#N/A</v>
      </c>
      <c r="OW27" s="29" t="e">
        <f t="shared" si="391"/>
        <v>#N/A</v>
      </c>
      <c r="OX27" s="31" t="e">
        <f t="shared" si="392"/>
        <v>#N/A</v>
      </c>
      <c r="OY27" s="29" t="e">
        <f t="shared" si="393"/>
        <v>#N/A</v>
      </c>
      <c r="OZ27" s="31" t="e">
        <f t="shared" si="394"/>
        <v>#N/A</v>
      </c>
      <c r="PA27" s="29" t="e">
        <f t="shared" si="395"/>
        <v>#N/A</v>
      </c>
      <c r="PB27" s="31" t="e">
        <f t="shared" si="396"/>
        <v>#N/A</v>
      </c>
      <c r="PC27" s="29" t="e">
        <f t="shared" si="397"/>
        <v>#N/A</v>
      </c>
      <c r="PD27" s="31" t="e">
        <f t="shared" si="398"/>
        <v>#N/A</v>
      </c>
      <c r="PE27" s="29" t="e">
        <f t="shared" si="399"/>
        <v>#N/A</v>
      </c>
      <c r="PF27" s="31" t="e">
        <f t="shared" si="400"/>
        <v>#N/A</v>
      </c>
      <c r="PG27" s="29" t="e">
        <f t="shared" si="401"/>
        <v>#N/A</v>
      </c>
      <c r="PH27" s="31" t="e">
        <f t="shared" si="402"/>
        <v>#N/A</v>
      </c>
      <c r="PI27" s="29" t="e">
        <f t="shared" si="403"/>
        <v>#N/A</v>
      </c>
      <c r="PJ27" s="31" t="e">
        <f t="shared" si="404"/>
        <v>#N/A</v>
      </c>
      <c r="PK27" s="29" t="e">
        <f t="shared" si="405"/>
        <v>#N/A</v>
      </c>
      <c r="PL27" s="31" t="e">
        <f t="shared" si="406"/>
        <v>#N/A</v>
      </c>
      <c r="PM27" s="29" t="e">
        <f t="shared" si="407"/>
        <v>#N/A</v>
      </c>
      <c r="PN27" s="31" t="e">
        <f t="shared" si="408"/>
        <v>#N/A</v>
      </c>
      <c r="PO27" s="29" t="e">
        <f t="shared" si="409"/>
        <v>#N/A</v>
      </c>
      <c r="PP27" s="31" t="e">
        <f t="shared" si="410"/>
        <v>#N/A</v>
      </c>
      <c r="PQ27" s="32" t="e">
        <f t="shared" si="411"/>
        <v>#N/A</v>
      </c>
      <c r="PR27" s="31" t="e">
        <f t="shared" si="412"/>
        <v>#N/A</v>
      </c>
      <c r="PS27" s="33" t="e">
        <f t="shared" si="413"/>
        <v>#N/A</v>
      </c>
      <c r="PT27" s="31" t="e">
        <f t="shared" si="414"/>
        <v>#N/A</v>
      </c>
      <c r="PU27" s="34" t="e">
        <f t="shared" si="415"/>
        <v>#N/A</v>
      </c>
      <c r="PV27" s="34" t="e">
        <f t="shared" si="416"/>
        <v>#N/A</v>
      </c>
      <c r="PW27" s="34" t="e">
        <f t="shared" si="417"/>
        <v>#N/A</v>
      </c>
      <c r="PX27" s="34" t="e">
        <f t="shared" si="418"/>
        <v>#N/A</v>
      </c>
      <c r="PY27" s="9">
        <f t="shared" si="419"/>
        <v>0</v>
      </c>
      <c r="PZ27" s="9" t="e">
        <f t="shared" si="420"/>
        <v>#N/A</v>
      </c>
      <c r="QA27" s="9" t="e">
        <f t="shared" si="421"/>
        <v>#N/A</v>
      </c>
      <c r="QB27" s="9" t="e">
        <f t="shared" si="422"/>
        <v>#N/A</v>
      </c>
      <c r="QC27" s="9" t="e">
        <f t="shared" si="423"/>
        <v>#N/A</v>
      </c>
      <c r="QD27" s="9" t="e">
        <f t="shared" si="424"/>
        <v>#N/A</v>
      </c>
      <c r="QE27" s="9" t="e">
        <f t="shared" si="425"/>
        <v>#N/A</v>
      </c>
      <c r="QF27" s="9" t="e">
        <f t="shared" si="426"/>
        <v>#N/A</v>
      </c>
      <c r="QG27" s="31" t="e">
        <f t="shared" si="427"/>
        <v>#N/A</v>
      </c>
      <c r="QH27" s="29" t="e">
        <f t="shared" si="428"/>
        <v>#N/A</v>
      </c>
      <c r="QI27" s="31" t="e">
        <f t="shared" si="429"/>
        <v>#N/A</v>
      </c>
      <c r="QJ27" s="29" t="e">
        <f t="shared" si="430"/>
        <v>#N/A</v>
      </c>
      <c r="QK27" s="31" t="e">
        <f t="shared" si="431"/>
        <v>#N/A</v>
      </c>
      <c r="QL27" s="29" t="e">
        <f t="shared" si="523"/>
        <v>#N/A</v>
      </c>
      <c r="QM27" s="31" t="e">
        <f t="shared" si="432"/>
        <v>#N/A</v>
      </c>
      <c r="QN27" s="29" t="e">
        <f t="shared" si="433"/>
        <v>#N/A</v>
      </c>
      <c r="QO27" s="31" t="e">
        <f t="shared" si="434"/>
        <v>#N/A</v>
      </c>
      <c r="QP27" s="29" t="e">
        <f t="shared" si="435"/>
        <v>#N/A</v>
      </c>
      <c r="QQ27" s="31" t="e">
        <f t="shared" si="436"/>
        <v>#N/A</v>
      </c>
      <c r="QR27" s="29" t="e">
        <f t="shared" si="437"/>
        <v>#N/A</v>
      </c>
      <c r="QS27" s="31" t="e">
        <f t="shared" si="438"/>
        <v>#N/A</v>
      </c>
      <c r="QT27" s="29" t="e">
        <f t="shared" si="439"/>
        <v>#N/A</v>
      </c>
      <c r="QU27" s="31" t="e">
        <f t="shared" si="440"/>
        <v>#N/A</v>
      </c>
      <c r="QV27" s="29" t="e">
        <f t="shared" si="441"/>
        <v>#N/A</v>
      </c>
      <c r="QW27" s="31" t="e">
        <f t="shared" si="442"/>
        <v>#N/A</v>
      </c>
      <c r="QX27" s="29" t="e">
        <f t="shared" si="443"/>
        <v>#N/A</v>
      </c>
      <c r="QY27" s="31" t="e">
        <f t="shared" si="444"/>
        <v>#N/A</v>
      </c>
      <c r="QZ27" s="29" t="e">
        <f t="shared" si="445"/>
        <v>#N/A</v>
      </c>
      <c r="RA27" s="31" t="e">
        <f t="shared" si="446"/>
        <v>#N/A</v>
      </c>
      <c r="RB27" s="29" t="e">
        <f t="shared" si="447"/>
        <v>#N/A</v>
      </c>
      <c r="RC27" s="31" t="e">
        <f t="shared" si="448"/>
        <v>#N/A</v>
      </c>
      <c r="RD27" s="29" t="e">
        <f t="shared" si="449"/>
        <v>#N/A</v>
      </c>
      <c r="RE27" s="31" t="e">
        <f t="shared" si="450"/>
        <v>#N/A</v>
      </c>
      <c r="RF27" s="29" t="e">
        <f t="shared" si="451"/>
        <v>#N/A</v>
      </c>
      <c r="RG27" s="31" t="e">
        <f t="shared" si="452"/>
        <v>#N/A</v>
      </c>
      <c r="RH27" s="29" t="e">
        <f t="shared" si="453"/>
        <v>#N/A</v>
      </c>
      <c r="RI27" s="31" t="e">
        <f t="shared" si="454"/>
        <v>#N/A</v>
      </c>
      <c r="RJ27" s="29" t="e">
        <f t="shared" si="455"/>
        <v>#N/A</v>
      </c>
      <c r="RK27" s="31" t="e">
        <f t="shared" si="456"/>
        <v>#N/A</v>
      </c>
      <c r="RL27" s="32" t="e">
        <f t="shared" si="457"/>
        <v>#N/A</v>
      </c>
      <c r="RM27" s="31" t="e">
        <f t="shared" si="458"/>
        <v>#N/A</v>
      </c>
      <c r="RN27" s="33" t="e">
        <f t="shared" si="459"/>
        <v>#N/A</v>
      </c>
      <c r="RO27" s="31" t="e">
        <f t="shared" si="460"/>
        <v>#N/A</v>
      </c>
      <c r="RP27" s="34" t="e">
        <f t="shared" si="461"/>
        <v>#N/A</v>
      </c>
      <c r="RQ27" s="34" t="e">
        <f t="shared" si="462"/>
        <v>#N/A</v>
      </c>
      <c r="RR27" s="34" t="e">
        <f t="shared" si="463"/>
        <v>#N/A</v>
      </c>
      <c r="RS27" s="34" t="e">
        <f t="shared" si="464"/>
        <v>#N/A</v>
      </c>
      <c r="RT27" s="9">
        <f t="shared" si="465"/>
        <v>0</v>
      </c>
      <c r="RU27" s="9" t="e">
        <f t="shared" si="466"/>
        <v>#N/A</v>
      </c>
      <c r="RV27" s="9" t="e">
        <f t="shared" si="467"/>
        <v>#N/A</v>
      </c>
      <c r="RW27" s="9" t="e">
        <f t="shared" si="468"/>
        <v>#N/A</v>
      </c>
      <c r="RX27" s="9" t="e">
        <f t="shared" si="469"/>
        <v>#N/A</v>
      </c>
      <c r="RY27" s="9" t="e">
        <f t="shared" si="470"/>
        <v>#N/A</v>
      </c>
      <c r="RZ27" s="9" t="e">
        <f t="shared" si="471"/>
        <v>#N/A</v>
      </c>
      <c r="SA27" s="9" t="e">
        <f t="shared" si="472"/>
        <v>#N/A</v>
      </c>
      <c r="SB27" s="31" t="e">
        <f t="shared" si="473"/>
        <v>#N/A</v>
      </c>
      <c r="SC27" s="29" t="e">
        <f t="shared" si="474"/>
        <v>#N/A</v>
      </c>
      <c r="SD27" s="31" t="e">
        <f t="shared" si="475"/>
        <v>#N/A</v>
      </c>
      <c r="SE27" s="29" t="e">
        <f t="shared" si="476"/>
        <v>#N/A</v>
      </c>
      <c r="SF27" s="31" t="e">
        <f t="shared" si="477"/>
        <v>#N/A</v>
      </c>
      <c r="SG27" s="29" t="e">
        <f t="shared" si="524"/>
        <v>#N/A</v>
      </c>
      <c r="SH27" s="31" t="e">
        <f t="shared" si="478"/>
        <v>#N/A</v>
      </c>
      <c r="SI27" s="29" t="e">
        <f t="shared" si="479"/>
        <v>#N/A</v>
      </c>
      <c r="SJ27" s="31" t="e">
        <f t="shared" si="480"/>
        <v>#N/A</v>
      </c>
      <c r="SK27" s="29" t="e">
        <f t="shared" si="481"/>
        <v>#N/A</v>
      </c>
      <c r="SL27" s="31" t="e">
        <f t="shared" si="482"/>
        <v>#N/A</v>
      </c>
      <c r="SM27" s="29" t="e">
        <f t="shared" si="483"/>
        <v>#N/A</v>
      </c>
      <c r="SN27" s="31" t="e">
        <f t="shared" si="484"/>
        <v>#N/A</v>
      </c>
      <c r="SO27" s="29" t="e">
        <f t="shared" si="485"/>
        <v>#N/A</v>
      </c>
      <c r="SP27" s="31" t="e">
        <f t="shared" si="486"/>
        <v>#N/A</v>
      </c>
      <c r="SQ27" s="29" t="e">
        <f t="shared" si="487"/>
        <v>#N/A</v>
      </c>
      <c r="SR27" s="31" t="e">
        <f t="shared" si="488"/>
        <v>#N/A</v>
      </c>
      <c r="SS27" s="29" t="e">
        <f t="shared" si="489"/>
        <v>#N/A</v>
      </c>
      <c r="ST27" s="31" t="e">
        <f t="shared" si="490"/>
        <v>#N/A</v>
      </c>
      <c r="SU27" s="29" t="e">
        <f t="shared" si="491"/>
        <v>#N/A</v>
      </c>
      <c r="SV27" s="31" t="e">
        <f t="shared" si="492"/>
        <v>#N/A</v>
      </c>
      <c r="SW27" s="29" t="e">
        <f t="shared" si="493"/>
        <v>#N/A</v>
      </c>
      <c r="SX27" s="31" t="e">
        <f t="shared" si="494"/>
        <v>#N/A</v>
      </c>
      <c r="SY27" s="29" t="e">
        <f t="shared" si="495"/>
        <v>#N/A</v>
      </c>
      <c r="SZ27" s="31" t="e">
        <f t="shared" si="496"/>
        <v>#N/A</v>
      </c>
      <c r="TA27" s="29" t="e">
        <f t="shared" si="497"/>
        <v>#N/A</v>
      </c>
      <c r="TB27" s="31" t="e">
        <f t="shared" si="498"/>
        <v>#N/A</v>
      </c>
      <c r="TC27" s="29" t="e">
        <f t="shared" si="499"/>
        <v>#N/A</v>
      </c>
      <c r="TD27" s="31" t="e">
        <f t="shared" si="500"/>
        <v>#N/A</v>
      </c>
      <c r="TE27" s="29" t="e">
        <f t="shared" si="501"/>
        <v>#N/A</v>
      </c>
      <c r="TF27" s="31" t="e">
        <f t="shared" si="502"/>
        <v>#N/A</v>
      </c>
      <c r="TG27" s="32" t="e">
        <f t="shared" si="503"/>
        <v>#N/A</v>
      </c>
      <c r="TH27" s="31" t="e">
        <f t="shared" si="504"/>
        <v>#N/A</v>
      </c>
      <c r="TI27" s="33" t="e">
        <f t="shared" si="505"/>
        <v>#N/A</v>
      </c>
      <c r="TJ27" s="31" t="e">
        <f t="shared" si="506"/>
        <v>#N/A</v>
      </c>
      <c r="TK27" s="34" t="e">
        <f t="shared" si="507"/>
        <v>#N/A</v>
      </c>
      <c r="TL27" s="34" t="e">
        <f t="shared" si="508"/>
        <v>#N/A</v>
      </c>
      <c r="TM27" s="34" t="e">
        <f t="shared" si="509"/>
        <v>#N/A</v>
      </c>
      <c r="TN27" s="34" t="e">
        <f t="shared" si="510"/>
        <v>#N/A</v>
      </c>
      <c r="TO27" s="49" t="str">
        <f t="shared" si="511"/>
        <v/>
      </c>
      <c r="TP27" s="49" t="str">
        <f t="shared" si="512"/>
        <v/>
      </c>
      <c r="TQ27" s="49" t="str">
        <f t="shared" si="513"/>
        <v/>
      </c>
      <c r="TR27" s="63" t="str">
        <f>IF(AND(D27&lt;&gt;"",E27&lt;&gt;""),TQ27*VLOOKUP(C27,Tableau1[#All],10,FALSE)+TP27*VLOOKUP(C27,Tableau1[#All],11,FALSE)+TO27*VLOOKUP(C27,Tableau1[#All],12,FALSE),"")</f>
        <v/>
      </c>
      <c r="TS27" s="64" t="str">
        <f>IF(AND(D27&lt;&gt;"",E27&lt;&gt;""),($TQ27/15)*VLOOKUP($C27,Tableau1[#All],11,FALSE)+$TP27*VLOOKUP($C27,Tableau1[#All],11,FALSE)+$TO27*VLOOKUP($C27,Tableau1[#All],12,FALSE),"")</f>
        <v/>
      </c>
      <c r="TT27" s="119" t="str">
        <f>IF(AND(D27&lt;&gt;"",E27&lt;&gt;""),(($TQ27/15)/10)*VLOOKUP($C27,Tableau1[#All],12,FALSE)+($TP27/10)*VLOOKUP($C27,Tableau1[#All],12,FALSE)+$TO27*VLOOKUP($C27,Tableau1[#All],12,FALSE),"")</f>
        <v/>
      </c>
      <c r="TU27" s="121">
        <f t="shared" si="0"/>
        <v>0</v>
      </c>
    </row>
    <row r="28" spans="2:541" ht="15.75" customHeight="1">
      <c r="B28" s="58">
        <v>13</v>
      </c>
      <c r="C28" s="188"/>
      <c r="D28" s="110" t="str">
        <f>IF(C28&lt;&gt;"",VLOOKUP(C28,Tableau1[#All],2,FALSE),"")</f>
        <v/>
      </c>
      <c r="E28" s="46"/>
      <c r="F28" s="54"/>
      <c r="G28" s="51">
        <f t="shared" si="1"/>
        <v>0</v>
      </c>
      <c r="H28" s="30" t="e">
        <f>VLOOKUP($C28,Tableau1[#All],3,FALSE)</f>
        <v>#N/A</v>
      </c>
      <c r="I28" s="30" t="e">
        <f>VLOOKUP($C28,Tableau1[#All],4,FALSE)</f>
        <v>#N/A</v>
      </c>
      <c r="J28" s="30" t="e">
        <f>VLOOKUP($C28,Tableau1[#All],5,FALSE)</f>
        <v>#N/A</v>
      </c>
      <c r="K28" s="30" t="e">
        <f>VLOOKUP($C28,Tableau1[#All],6,FALSE)</f>
        <v>#N/A</v>
      </c>
      <c r="L28" s="30" t="e">
        <f>VLOOKUP($C28,Tableau1[#All],7,FALSE)</f>
        <v>#N/A</v>
      </c>
      <c r="M28" s="30" t="e">
        <f>VLOOKUP($C28,Tableau1[#All],8,FALSE)</f>
        <v>#N/A</v>
      </c>
      <c r="N28" s="30" t="e">
        <f>VLOOKUP($C28,Tableau1[#All],9,FALSE)</f>
        <v>#N/A</v>
      </c>
      <c r="O28" s="30" t="e">
        <f t="shared" si="2"/>
        <v>#N/A</v>
      </c>
      <c r="P28" s="30" t="e">
        <f t="shared" si="3"/>
        <v>#N/A</v>
      </c>
      <c r="Q28" s="30" t="e">
        <f t="shared" si="4"/>
        <v>#N/A</v>
      </c>
      <c r="R28" s="9">
        <f t="shared" si="5"/>
        <v>0</v>
      </c>
      <c r="S28" s="9" t="e">
        <f t="shared" si="6"/>
        <v>#N/A</v>
      </c>
      <c r="T28" s="9" t="e">
        <f t="shared" si="7"/>
        <v>#N/A</v>
      </c>
      <c r="U28" s="9" t="e">
        <f t="shared" si="8"/>
        <v>#N/A</v>
      </c>
      <c r="V28" s="9" t="e">
        <f t="shared" si="9"/>
        <v>#N/A</v>
      </c>
      <c r="W28" s="9" t="e">
        <f t="shared" si="10"/>
        <v>#N/A</v>
      </c>
      <c r="X28" s="9" t="e">
        <f t="shared" si="11"/>
        <v>#N/A</v>
      </c>
      <c r="Y28" s="9" t="e">
        <f t="shared" si="12"/>
        <v>#N/A</v>
      </c>
      <c r="Z28" s="31" t="e">
        <f t="shared" si="13"/>
        <v>#N/A</v>
      </c>
      <c r="AA28" s="29" t="e">
        <f t="shared" si="14"/>
        <v>#N/A</v>
      </c>
      <c r="AB28" s="31" t="e">
        <f t="shared" si="15"/>
        <v>#N/A</v>
      </c>
      <c r="AC28" s="29" t="e">
        <f t="shared" si="16"/>
        <v>#N/A</v>
      </c>
      <c r="AD28" s="31" t="e">
        <f t="shared" si="17"/>
        <v>#N/A</v>
      </c>
      <c r="AE28" s="29" t="e">
        <f t="shared" si="514"/>
        <v>#N/A</v>
      </c>
      <c r="AF28" s="31" t="e">
        <f t="shared" si="18"/>
        <v>#N/A</v>
      </c>
      <c r="AG28" s="29" t="e">
        <f t="shared" si="19"/>
        <v>#N/A</v>
      </c>
      <c r="AH28" s="31" t="e">
        <f t="shared" si="20"/>
        <v>#N/A</v>
      </c>
      <c r="AI28" s="29" t="e">
        <f t="shared" si="21"/>
        <v>#N/A</v>
      </c>
      <c r="AJ28" s="31" t="e">
        <f t="shared" si="22"/>
        <v>#N/A</v>
      </c>
      <c r="AK28" s="29" t="e">
        <f t="shared" si="23"/>
        <v>#N/A</v>
      </c>
      <c r="AL28" s="31" t="e">
        <f t="shared" si="24"/>
        <v>#N/A</v>
      </c>
      <c r="AM28" s="29" t="e">
        <f t="shared" si="25"/>
        <v>#N/A</v>
      </c>
      <c r="AN28" s="31" t="e">
        <f t="shared" si="26"/>
        <v>#N/A</v>
      </c>
      <c r="AO28" s="29" t="e">
        <f t="shared" si="27"/>
        <v>#N/A</v>
      </c>
      <c r="AP28" s="31" t="e">
        <f t="shared" si="28"/>
        <v>#N/A</v>
      </c>
      <c r="AQ28" s="29" t="e">
        <f t="shared" si="29"/>
        <v>#N/A</v>
      </c>
      <c r="AR28" s="31" t="e">
        <f t="shared" si="30"/>
        <v>#N/A</v>
      </c>
      <c r="AS28" s="29" t="e">
        <f t="shared" si="31"/>
        <v>#N/A</v>
      </c>
      <c r="AT28" s="31" t="e">
        <f t="shared" si="32"/>
        <v>#N/A</v>
      </c>
      <c r="AU28" s="29" t="e">
        <f t="shared" si="33"/>
        <v>#N/A</v>
      </c>
      <c r="AV28" s="31" t="e">
        <f t="shared" si="34"/>
        <v>#N/A</v>
      </c>
      <c r="AW28" s="29" t="e">
        <f t="shared" si="35"/>
        <v>#N/A</v>
      </c>
      <c r="AX28" s="31" t="e">
        <f t="shared" si="36"/>
        <v>#N/A</v>
      </c>
      <c r="AY28" s="29" t="e">
        <f t="shared" si="37"/>
        <v>#N/A</v>
      </c>
      <c r="AZ28" s="31" t="e">
        <f t="shared" si="38"/>
        <v>#N/A</v>
      </c>
      <c r="BA28" s="29" t="e">
        <f t="shared" si="39"/>
        <v>#N/A</v>
      </c>
      <c r="BB28" s="31" t="e">
        <f t="shared" si="40"/>
        <v>#N/A</v>
      </c>
      <c r="BC28" s="29" t="e">
        <f t="shared" si="41"/>
        <v>#N/A</v>
      </c>
      <c r="BD28" s="31" t="e">
        <f t="shared" si="42"/>
        <v>#N/A</v>
      </c>
      <c r="BE28" s="32" t="e">
        <f t="shared" si="43"/>
        <v>#N/A</v>
      </c>
      <c r="BF28" s="31" t="e">
        <f t="shared" si="44"/>
        <v>#N/A</v>
      </c>
      <c r="BG28" s="33" t="e">
        <f t="shared" si="45"/>
        <v>#N/A</v>
      </c>
      <c r="BH28" s="31" t="e">
        <f t="shared" si="46"/>
        <v>#N/A</v>
      </c>
      <c r="BI28" s="34" t="e">
        <f t="shared" si="47"/>
        <v>#N/A</v>
      </c>
      <c r="BJ28" s="34" t="e">
        <f t="shared" si="48"/>
        <v>#N/A</v>
      </c>
      <c r="BK28" s="34" t="e">
        <f t="shared" si="49"/>
        <v>#N/A</v>
      </c>
      <c r="BL28" s="34" t="e">
        <f t="shared" si="50"/>
        <v>#N/A</v>
      </c>
      <c r="BM28" s="9">
        <f t="shared" si="51"/>
        <v>0</v>
      </c>
      <c r="BN28" s="9" t="e">
        <f t="shared" si="52"/>
        <v>#N/A</v>
      </c>
      <c r="BO28" s="9" t="e">
        <f t="shared" si="53"/>
        <v>#N/A</v>
      </c>
      <c r="BP28" s="9" t="e">
        <f t="shared" si="54"/>
        <v>#N/A</v>
      </c>
      <c r="BQ28" s="9" t="e">
        <f t="shared" si="55"/>
        <v>#N/A</v>
      </c>
      <c r="BR28" s="9" t="e">
        <f t="shared" si="56"/>
        <v>#N/A</v>
      </c>
      <c r="BS28" s="9" t="e">
        <f t="shared" si="57"/>
        <v>#N/A</v>
      </c>
      <c r="BT28" s="9" t="e">
        <f t="shared" si="58"/>
        <v>#N/A</v>
      </c>
      <c r="BU28" s="31" t="e">
        <f t="shared" si="59"/>
        <v>#N/A</v>
      </c>
      <c r="BV28" s="29" t="e">
        <f t="shared" si="60"/>
        <v>#N/A</v>
      </c>
      <c r="BW28" s="31" t="e">
        <f t="shared" si="61"/>
        <v>#N/A</v>
      </c>
      <c r="BX28" s="29" t="e">
        <f t="shared" si="62"/>
        <v>#N/A</v>
      </c>
      <c r="BY28" s="31" t="e">
        <f t="shared" si="63"/>
        <v>#N/A</v>
      </c>
      <c r="BZ28" s="29" t="e">
        <f t="shared" si="515"/>
        <v>#N/A</v>
      </c>
      <c r="CA28" s="31" t="e">
        <f t="shared" si="64"/>
        <v>#N/A</v>
      </c>
      <c r="CB28" s="29" t="e">
        <f t="shared" si="65"/>
        <v>#N/A</v>
      </c>
      <c r="CC28" s="31" t="e">
        <f t="shared" si="66"/>
        <v>#N/A</v>
      </c>
      <c r="CD28" s="29" t="e">
        <f t="shared" si="67"/>
        <v>#N/A</v>
      </c>
      <c r="CE28" s="31" t="e">
        <f t="shared" si="68"/>
        <v>#N/A</v>
      </c>
      <c r="CF28" s="29" t="e">
        <f t="shared" si="69"/>
        <v>#N/A</v>
      </c>
      <c r="CG28" s="31" t="e">
        <f t="shared" si="70"/>
        <v>#N/A</v>
      </c>
      <c r="CH28" s="29" t="e">
        <f t="shared" si="71"/>
        <v>#N/A</v>
      </c>
      <c r="CI28" s="31" t="e">
        <f t="shared" si="72"/>
        <v>#N/A</v>
      </c>
      <c r="CJ28" s="29" t="e">
        <f t="shared" si="73"/>
        <v>#N/A</v>
      </c>
      <c r="CK28" s="31" t="e">
        <f t="shared" si="74"/>
        <v>#N/A</v>
      </c>
      <c r="CL28" s="29" t="e">
        <f t="shared" si="75"/>
        <v>#N/A</v>
      </c>
      <c r="CM28" s="31" t="e">
        <f t="shared" si="76"/>
        <v>#N/A</v>
      </c>
      <c r="CN28" s="29" t="e">
        <f t="shared" si="77"/>
        <v>#N/A</v>
      </c>
      <c r="CO28" s="31" t="e">
        <f t="shared" si="78"/>
        <v>#N/A</v>
      </c>
      <c r="CP28" s="29" t="e">
        <f t="shared" si="79"/>
        <v>#N/A</v>
      </c>
      <c r="CQ28" s="31" t="e">
        <f t="shared" si="80"/>
        <v>#N/A</v>
      </c>
      <c r="CR28" s="29" t="e">
        <f t="shared" si="81"/>
        <v>#N/A</v>
      </c>
      <c r="CS28" s="31" t="e">
        <f t="shared" si="82"/>
        <v>#N/A</v>
      </c>
      <c r="CT28" s="29" t="e">
        <f t="shared" si="83"/>
        <v>#N/A</v>
      </c>
      <c r="CU28" s="31" t="e">
        <f t="shared" si="84"/>
        <v>#N/A</v>
      </c>
      <c r="CV28" s="29" t="e">
        <f t="shared" si="85"/>
        <v>#N/A</v>
      </c>
      <c r="CW28" s="31" t="e">
        <f t="shared" si="86"/>
        <v>#N/A</v>
      </c>
      <c r="CX28" s="29" t="e">
        <f t="shared" si="87"/>
        <v>#N/A</v>
      </c>
      <c r="CY28" s="31" t="e">
        <f t="shared" si="88"/>
        <v>#N/A</v>
      </c>
      <c r="CZ28" s="32" t="e">
        <f t="shared" si="89"/>
        <v>#N/A</v>
      </c>
      <c r="DA28" s="31" t="e">
        <f t="shared" si="90"/>
        <v>#N/A</v>
      </c>
      <c r="DB28" s="33" t="e">
        <f t="shared" si="91"/>
        <v>#N/A</v>
      </c>
      <c r="DC28" s="31" t="e">
        <f t="shared" si="92"/>
        <v>#N/A</v>
      </c>
      <c r="DD28" s="34" t="e">
        <f t="shared" si="93"/>
        <v>#N/A</v>
      </c>
      <c r="DE28" s="34" t="e">
        <f t="shared" si="94"/>
        <v>#N/A</v>
      </c>
      <c r="DF28" s="34" t="e">
        <f t="shared" si="95"/>
        <v>#N/A</v>
      </c>
      <c r="DG28" s="34" t="e">
        <f t="shared" si="96"/>
        <v>#N/A</v>
      </c>
      <c r="DH28" s="9">
        <f t="shared" si="97"/>
        <v>0</v>
      </c>
      <c r="DI28" s="9" t="e">
        <f t="shared" si="98"/>
        <v>#N/A</v>
      </c>
      <c r="DJ28" s="9" t="e">
        <f t="shared" si="99"/>
        <v>#N/A</v>
      </c>
      <c r="DK28" s="9" t="e">
        <f t="shared" si="100"/>
        <v>#N/A</v>
      </c>
      <c r="DL28" s="9" t="e">
        <f t="shared" si="101"/>
        <v>#N/A</v>
      </c>
      <c r="DM28" s="9" t="e">
        <f t="shared" si="102"/>
        <v>#N/A</v>
      </c>
      <c r="DN28" s="9" t="e">
        <f t="shared" si="103"/>
        <v>#N/A</v>
      </c>
      <c r="DO28" s="9" t="e">
        <f t="shared" si="104"/>
        <v>#N/A</v>
      </c>
      <c r="DP28" s="31" t="e">
        <f t="shared" si="105"/>
        <v>#N/A</v>
      </c>
      <c r="DQ28" s="29" t="e">
        <f t="shared" si="106"/>
        <v>#N/A</v>
      </c>
      <c r="DR28" s="31" t="e">
        <f t="shared" si="107"/>
        <v>#N/A</v>
      </c>
      <c r="DS28" s="29" t="e">
        <f t="shared" si="108"/>
        <v>#N/A</v>
      </c>
      <c r="DT28" s="31" t="e">
        <f t="shared" si="109"/>
        <v>#N/A</v>
      </c>
      <c r="DU28" s="29" t="e">
        <f t="shared" si="516"/>
        <v>#N/A</v>
      </c>
      <c r="DV28" s="31" t="e">
        <f t="shared" si="110"/>
        <v>#N/A</v>
      </c>
      <c r="DW28" s="29" t="e">
        <f t="shared" si="111"/>
        <v>#N/A</v>
      </c>
      <c r="DX28" s="31" t="e">
        <f t="shared" si="112"/>
        <v>#N/A</v>
      </c>
      <c r="DY28" s="29" t="e">
        <f t="shared" si="113"/>
        <v>#N/A</v>
      </c>
      <c r="DZ28" s="31" t="e">
        <f t="shared" si="114"/>
        <v>#N/A</v>
      </c>
      <c r="EA28" s="29" t="e">
        <f t="shared" si="115"/>
        <v>#N/A</v>
      </c>
      <c r="EB28" s="31" t="e">
        <f t="shared" si="116"/>
        <v>#N/A</v>
      </c>
      <c r="EC28" s="29" t="e">
        <f t="shared" si="117"/>
        <v>#N/A</v>
      </c>
      <c r="ED28" s="31" t="e">
        <f t="shared" si="118"/>
        <v>#N/A</v>
      </c>
      <c r="EE28" s="29" t="e">
        <f t="shared" si="119"/>
        <v>#N/A</v>
      </c>
      <c r="EF28" s="31" t="e">
        <f t="shared" si="120"/>
        <v>#N/A</v>
      </c>
      <c r="EG28" s="29" t="e">
        <f t="shared" si="121"/>
        <v>#N/A</v>
      </c>
      <c r="EH28" s="31" t="e">
        <f t="shared" si="122"/>
        <v>#N/A</v>
      </c>
      <c r="EI28" s="29" t="e">
        <f t="shared" si="123"/>
        <v>#N/A</v>
      </c>
      <c r="EJ28" s="31" t="e">
        <f t="shared" si="124"/>
        <v>#N/A</v>
      </c>
      <c r="EK28" s="29" t="e">
        <f t="shared" si="125"/>
        <v>#N/A</v>
      </c>
      <c r="EL28" s="31" t="e">
        <f t="shared" si="126"/>
        <v>#N/A</v>
      </c>
      <c r="EM28" s="29" t="e">
        <f t="shared" si="127"/>
        <v>#N/A</v>
      </c>
      <c r="EN28" s="31" t="e">
        <f t="shared" si="128"/>
        <v>#N/A</v>
      </c>
      <c r="EO28" s="29" t="e">
        <f t="shared" si="129"/>
        <v>#N/A</v>
      </c>
      <c r="EP28" s="31" t="e">
        <f t="shared" si="130"/>
        <v>#N/A</v>
      </c>
      <c r="EQ28" s="29" t="e">
        <f t="shared" si="131"/>
        <v>#N/A</v>
      </c>
      <c r="ER28" s="31" t="e">
        <f t="shared" si="132"/>
        <v>#N/A</v>
      </c>
      <c r="ES28" s="29" t="e">
        <f t="shared" si="133"/>
        <v>#N/A</v>
      </c>
      <c r="ET28" s="31" t="e">
        <f t="shared" si="134"/>
        <v>#N/A</v>
      </c>
      <c r="EU28" s="32" t="e">
        <f t="shared" si="135"/>
        <v>#N/A</v>
      </c>
      <c r="EV28" s="31" t="e">
        <f t="shared" si="136"/>
        <v>#N/A</v>
      </c>
      <c r="EW28" s="33" t="e">
        <f t="shared" si="137"/>
        <v>#N/A</v>
      </c>
      <c r="EX28" s="31" t="e">
        <f t="shared" si="138"/>
        <v>#N/A</v>
      </c>
      <c r="EY28" s="34" t="e">
        <f t="shared" si="139"/>
        <v>#N/A</v>
      </c>
      <c r="EZ28" s="34" t="e">
        <f t="shared" si="140"/>
        <v>#N/A</v>
      </c>
      <c r="FA28" s="34" t="e">
        <f t="shared" si="141"/>
        <v>#N/A</v>
      </c>
      <c r="FB28" s="34" t="e">
        <f t="shared" si="142"/>
        <v>#N/A</v>
      </c>
      <c r="FC28" s="9">
        <f t="shared" si="143"/>
        <v>0</v>
      </c>
      <c r="FD28" s="9" t="e">
        <f t="shared" si="144"/>
        <v>#N/A</v>
      </c>
      <c r="FE28" s="9" t="e">
        <f t="shared" si="145"/>
        <v>#N/A</v>
      </c>
      <c r="FF28" s="9" t="e">
        <f t="shared" si="146"/>
        <v>#N/A</v>
      </c>
      <c r="FG28" s="9" t="e">
        <f t="shared" si="147"/>
        <v>#N/A</v>
      </c>
      <c r="FH28" s="9" t="e">
        <f t="shared" si="148"/>
        <v>#N/A</v>
      </c>
      <c r="FI28" s="9" t="e">
        <f t="shared" si="149"/>
        <v>#N/A</v>
      </c>
      <c r="FJ28" s="9" t="e">
        <f t="shared" si="150"/>
        <v>#N/A</v>
      </c>
      <c r="FK28" s="31" t="e">
        <f t="shared" si="151"/>
        <v>#N/A</v>
      </c>
      <c r="FL28" s="29" t="e">
        <f t="shared" si="152"/>
        <v>#N/A</v>
      </c>
      <c r="FM28" s="31" t="e">
        <f t="shared" si="153"/>
        <v>#N/A</v>
      </c>
      <c r="FN28" s="29" t="e">
        <f t="shared" si="154"/>
        <v>#N/A</v>
      </c>
      <c r="FO28" s="31" t="e">
        <f t="shared" si="155"/>
        <v>#N/A</v>
      </c>
      <c r="FP28" s="29" t="e">
        <f t="shared" si="517"/>
        <v>#N/A</v>
      </c>
      <c r="FQ28" s="31" t="e">
        <f t="shared" si="156"/>
        <v>#N/A</v>
      </c>
      <c r="FR28" s="29" t="e">
        <f t="shared" si="157"/>
        <v>#N/A</v>
      </c>
      <c r="FS28" s="31" t="e">
        <f t="shared" si="158"/>
        <v>#N/A</v>
      </c>
      <c r="FT28" s="29" t="e">
        <f t="shared" si="159"/>
        <v>#N/A</v>
      </c>
      <c r="FU28" s="31" t="e">
        <f t="shared" si="160"/>
        <v>#N/A</v>
      </c>
      <c r="FV28" s="29" t="e">
        <f t="shared" si="161"/>
        <v>#N/A</v>
      </c>
      <c r="FW28" s="31" t="e">
        <f t="shared" si="162"/>
        <v>#N/A</v>
      </c>
      <c r="FX28" s="29" t="e">
        <f t="shared" si="163"/>
        <v>#N/A</v>
      </c>
      <c r="FY28" s="31" t="e">
        <f t="shared" si="164"/>
        <v>#N/A</v>
      </c>
      <c r="FZ28" s="29" t="e">
        <f t="shared" si="165"/>
        <v>#N/A</v>
      </c>
      <c r="GA28" s="31" t="e">
        <f t="shared" si="166"/>
        <v>#N/A</v>
      </c>
      <c r="GB28" s="29" t="e">
        <f t="shared" si="167"/>
        <v>#N/A</v>
      </c>
      <c r="GC28" s="31" t="e">
        <f t="shared" si="168"/>
        <v>#N/A</v>
      </c>
      <c r="GD28" s="29" t="e">
        <f t="shared" si="169"/>
        <v>#N/A</v>
      </c>
      <c r="GE28" s="31" t="e">
        <f t="shared" si="170"/>
        <v>#N/A</v>
      </c>
      <c r="GF28" s="29" t="e">
        <f t="shared" si="171"/>
        <v>#N/A</v>
      </c>
      <c r="GG28" s="31" t="e">
        <f t="shared" si="172"/>
        <v>#N/A</v>
      </c>
      <c r="GH28" s="29" t="e">
        <f t="shared" si="173"/>
        <v>#N/A</v>
      </c>
      <c r="GI28" s="31" t="e">
        <f t="shared" si="174"/>
        <v>#N/A</v>
      </c>
      <c r="GJ28" s="29" t="e">
        <f t="shared" si="175"/>
        <v>#N/A</v>
      </c>
      <c r="GK28" s="31" t="e">
        <f t="shared" si="176"/>
        <v>#N/A</v>
      </c>
      <c r="GL28" s="29" t="e">
        <f t="shared" si="177"/>
        <v>#N/A</v>
      </c>
      <c r="GM28" s="31" t="e">
        <f t="shared" si="178"/>
        <v>#N/A</v>
      </c>
      <c r="GN28" s="29" t="e">
        <f t="shared" si="179"/>
        <v>#N/A</v>
      </c>
      <c r="GO28" s="31" t="e">
        <f t="shared" si="180"/>
        <v>#N/A</v>
      </c>
      <c r="GP28" s="32" t="e">
        <f t="shared" si="181"/>
        <v>#N/A</v>
      </c>
      <c r="GQ28" s="31" t="e">
        <f t="shared" si="182"/>
        <v>#N/A</v>
      </c>
      <c r="GR28" s="33" t="e">
        <f t="shared" si="183"/>
        <v>#N/A</v>
      </c>
      <c r="GS28" s="31" t="e">
        <f t="shared" si="184"/>
        <v>#N/A</v>
      </c>
      <c r="GT28" s="34" t="e">
        <f t="shared" si="185"/>
        <v>#N/A</v>
      </c>
      <c r="GU28" s="34" t="e">
        <f t="shared" si="186"/>
        <v>#N/A</v>
      </c>
      <c r="GV28" s="34" t="e">
        <f t="shared" si="187"/>
        <v>#N/A</v>
      </c>
      <c r="GW28" s="34" t="e">
        <f t="shared" si="188"/>
        <v>#N/A</v>
      </c>
      <c r="GX28" s="9">
        <f t="shared" si="189"/>
        <v>0</v>
      </c>
      <c r="GY28" s="9" t="e">
        <f t="shared" si="190"/>
        <v>#N/A</v>
      </c>
      <c r="GZ28" s="9" t="e">
        <f t="shared" si="191"/>
        <v>#N/A</v>
      </c>
      <c r="HA28" s="9" t="e">
        <f t="shared" si="192"/>
        <v>#N/A</v>
      </c>
      <c r="HB28" s="9" t="e">
        <f t="shared" si="193"/>
        <v>#N/A</v>
      </c>
      <c r="HC28" s="9" t="e">
        <f t="shared" si="194"/>
        <v>#N/A</v>
      </c>
      <c r="HD28" s="9" t="e">
        <f t="shared" si="195"/>
        <v>#N/A</v>
      </c>
      <c r="HE28" s="9" t="e">
        <f t="shared" si="196"/>
        <v>#N/A</v>
      </c>
      <c r="HF28" s="31" t="e">
        <f t="shared" si="197"/>
        <v>#N/A</v>
      </c>
      <c r="HG28" s="29" t="e">
        <f t="shared" si="198"/>
        <v>#N/A</v>
      </c>
      <c r="HH28" s="31" t="e">
        <f t="shared" si="199"/>
        <v>#N/A</v>
      </c>
      <c r="HI28" s="29" t="e">
        <f t="shared" si="200"/>
        <v>#N/A</v>
      </c>
      <c r="HJ28" s="31" t="e">
        <f t="shared" si="201"/>
        <v>#N/A</v>
      </c>
      <c r="HK28" s="29" t="e">
        <f t="shared" si="518"/>
        <v>#N/A</v>
      </c>
      <c r="HL28" s="31" t="e">
        <f t="shared" si="202"/>
        <v>#N/A</v>
      </c>
      <c r="HM28" s="29" t="e">
        <f t="shared" si="203"/>
        <v>#N/A</v>
      </c>
      <c r="HN28" s="31" t="e">
        <f t="shared" si="204"/>
        <v>#N/A</v>
      </c>
      <c r="HO28" s="29" t="e">
        <f t="shared" si="205"/>
        <v>#N/A</v>
      </c>
      <c r="HP28" s="31" t="e">
        <f t="shared" si="206"/>
        <v>#N/A</v>
      </c>
      <c r="HQ28" s="29" t="e">
        <f t="shared" si="207"/>
        <v>#N/A</v>
      </c>
      <c r="HR28" s="31" t="e">
        <f t="shared" si="208"/>
        <v>#N/A</v>
      </c>
      <c r="HS28" s="29" t="e">
        <f t="shared" si="209"/>
        <v>#N/A</v>
      </c>
      <c r="HT28" s="31" t="e">
        <f t="shared" si="210"/>
        <v>#N/A</v>
      </c>
      <c r="HU28" s="29" t="e">
        <f t="shared" si="211"/>
        <v>#N/A</v>
      </c>
      <c r="HV28" s="31" t="e">
        <f t="shared" si="212"/>
        <v>#N/A</v>
      </c>
      <c r="HW28" s="29" t="e">
        <f t="shared" si="213"/>
        <v>#N/A</v>
      </c>
      <c r="HX28" s="31" t="e">
        <f t="shared" si="214"/>
        <v>#N/A</v>
      </c>
      <c r="HY28" s="29" t="e">
        <f t="shared" si="215"/>
        <v>#N/A</v>
      </c>
      <c r="HZ28" s="31" t="e">
        <f t="shared" si="216"/>
        <v>#N/A</v>
      </c>
      <c r="IA28" s="29" t="e">
        <f t="shared" si="217"/>
        <v>#N/A</v>
      </c>
      <c r="IB28" s="31" t="e">
        <f t="shared" si="218"/>
        <v>#N/A</v>
      </c>
      <c r="IC28" s="29" t="e">
        <f t="shared" si="219"/>
        <v>#N/A</v>
      </c>
      <c r="ID28" s="31" t="e">
        <f t="shared" si="220"/>
        <v>#N/A</v>
      </c>
      <c r="IE28" s="29" t="e">
        <f t="shared" si="221"/>
        <v>#N/A</v>
      </c>
      <c r="IF28" s="31" t="e">
        <f t="shared" si="222"/>
        <v>#N/A</v>
      </c>
      <c r="IG28" s="29" t="e">
        <f t="shared" si="223"/>
        <v>#N/A</v>
      </c>
      <c r="IH28" s="31" t="e">
        <f t="shared" si="224"/>
        <v>#N/A</v>
      </c>
      <c r="II28" s="29" t="e">
        <f t="shared" si="225"/>
        <v>#N/A</v>
      </c>
      <c r="IJ28" s="31" t="e">
        <f t="shared" si="226"/>
        <v>#N/A</v>
      </c>
      <c r="IK28" s="32" t="e">
        <f t="shared" si="227"/>
        <v>#N/A</v>
      </c>
      <c r="IL28" s="31" t="e">
        <f t="shared" si="228"/>
        <v>#N/A</v>
      </c>
      <c r="IM28" s="33" t="e">
        <f t="shared" si="229"/>
        <v>#N/A</v>
      </c>
      <c r="IN28" s="31" t="e">
        <f t="shared" si="230"/>
        <v>#N/A</v>
      </c>
      <c r="IO28" s="34" t="e">
        <f t="shared" si="231"/>
        <v>#N/A</v>
      </c>
      <c r="IP28" s="34" t="e">
        <f t="shared" si="232"/>
        <v>#N/A</v>
      </c>
      <c r="IQ28" s="34" t="e">
        <f t="shared" si="233"/>
        <v>#N/A</v>
      </c>
      <c r="IR28" s="34" t="e">
        <f t="shared" si="234"/>
        <v>#N/A</v>
      </c>
      <c r="IS28" s="9">
        <f t="shared" si="235"/>
        <v>0</v>
      </c>
      <c r="IT28" s="9" t="e">
        <f t="shared" si="236"/>
        <v>#N/A</v>
      </c>
      <c r="IU28" s="9" t="e">
        <f t="shared" si="237"/>
        <v>#N/A</v>
      </c>
      <c r="IV28" s="9" t="e">
        <f t="shared" si="238"/>
        <v>#N/A</v>
      </c>
      <c r="IW28" s="9" t="e">
        <f t="shared" si="239"/>
        <v>#N/A</v>
      </c>
      <c r="IX28" s="9" t="e">
        <f t="shared" si="240"/>
        <v>#N/A</v>
      </c>
      <c r="IY28" s="9" t="e">
        <f t="shared" si="241"/>
        <v>#N/A</v>
      </c>
      <c r="IZ28" s="9" t="e">
        <f t="shared" si="242"/>
        <v>#N/A</v>
      </c>
      <c r="JA28" s="31" t="e">
        <f t="shared" si="243"/>
        <v>#N/A</v>
      </c>
      <c r="JB28" s="29" t="e">
        <f t="shared" si="244"/>
        <v>#N/A</v>
      </c>
      <c r="JC28" s="31" t="e">
        <f t="shared" si="245"/>
        <v>#N/A</v>
      </c>
      <c r="JD28" s="29" t="e">
        <f t="shared" si="246"/>
        <v>#N/A</v>
      </c>
      <c r="JE28" s="31" t="e">
        <f t="shared" si="247"/>
        <v>#N/A</v>
      </c>
      <c r="JF28" s="29" t="e">
        <f t="shared" si="519"/>
        <v>#N/A</v>
      </c>
      <c r="JG28" s="31" t="e">
        <f t="shared" si="248"/>
        <v>#N/A</v>
      </c>
      <c r="JH28" s="29" t="e">
        <f t="shared" si="249"/>
        <v>#N/A</v>
      </c>
      <c r="JI28" s="31" t="e">
        <f t="shared" si="250"/>
        <v>#N/A</v>
      </c>
      <c r="JJ28" s="29" t="e">
        <f t="shared" si="251"/>
        <v>#N/A</v>
      </c>
      <c r="JK28" s="31" t="e">
        <f t="shared" si="252"/>
        <v>#N/A</v>
      </c>
      <c r="JL28" s="29" t="e">
        <f t="shared" si="253"/>
        <v>#N/A</v>
      </c>
      <c r="JM28" s="31" t="e">
        <f t="shared" si="254"/>
        <v>#N/A</v>
      </c>
      <c r="JN28" s="29" t="e">
        <f t="shared" si="255"/>
        <v>#N/A</v>
      </c>
      <c r="JO28" s="31" t="e">
        <f t="shared" si="256"/>
        <v>#N/A</v>
      </c>
      <c r="JP28" s="29" t="e">
        <f t="shared" si="257"/>
        <v>#N/A</v>
      </c>
      <c r="JQ28" s="31" t="e">
        <f t="shared" si="258"/>
        <v>#N/A</v>
      </c>
      <c r="JR28" s="29" t="e">
        <f t="shared" si="259"/>
        <v>#N/A</v>
      </c>
      <c r="JS28" s="31" t="e">
        <f t="shared" si="260"/>
        <v>#N/A</v>
      </c>
      <c r="JT28" s="29" t="e">
        <f t="shared" si="261"/>
        <v>#N/A</v>
      </c>
      <c r="JU28" s="31" t="e">
        <f t="shared" si="262"/>
        <v>#N/A</v>
      </c>
      <c r="JV28" s="29" t="e">
        <f t="shared" si="263"/>
        <v>#N/A</v>
      </c>
      <c r="JW28" s="31" t="e">
        <f t="shared" si="264"/>
        <v>#N/A</v>
      </c>
      <c r="JX28" s="29" t="e">
        <f t="shared" si="265"/>
        <v>#N/A</v>
      </c>
      <c r="JY28" s="31" t="e">
        <f t="shared" si="266"/>
        <v>#N/A</v>
      </c>
      <c r="JZ28" s="29" t="e">
        <f t="shared" si="267"/>
        <v>#N/A</v>
      </c>
      <c r="KA28" s="31" t="e">
        <f t="shared" si="268"/>
        <v>#N/A</v>
      </c>
      <c r="KB28" s="29" t="e">
        <f t="shared" si="269"/>
        <v>#N/A</v>
      </c>
      <c r="KC28" s="31" t="e">
        <f t="shared" si="270"/>
        <v>#N/A</v>
      </c>
      <c r="KD28" s="29" t="e">
        <f t="shared" si="271"/>
        <v>#N/A</v>
      </c>
      <c r="KE28" s="31" t="e">
        <f t="shared" si="272"/>
        <v>#N/A</v>
      </c>
      <c r="KF28" s="32" t="e">
        <f t="shared" si="273"/>
        <v>#N/A</v>
      </c>
      <c r="KG28" s="31" t="e">
        <f t="shared" si="274"/>
        <v>#N/A</v>
      </c>
      <c r="KH28" s="33" t="e">
        <f t="shared" si="275"/>
        <v>#N/A</v>
      </c>
      <c r="KI28" s="31" t="e">
        <f t="shared" si="276"/>
        <v>#N/A</v>
      </c>
      <c r="KJ28" s="34" t="e">
        <f t="shared" si="277"/>
        <v>#N/A</v>
      </c>
      <c r="KK28" s="34" t="e">
        <f t="shared" si="278"/>
        <v>#N/A</v>
      </c>
      <c r="KL28" s="34" t="e">
        <f t="shared" si="279"/>
        <v>#N/A</v>
      </c>
      <c r="KM28" s="34" t="e">
        <f t="shared" si="280"/>
        <v>#N/A</v>
      </c>
      <c r="KN28" s="9">
        <f t="shared" si="281"/>
        <v>0</v>
      </c>
      <c r="KO28" s="9" t="e">
        <f t="shared" si="282"/>
        <v>#N/A</v>
      </c>
      <c r="KP28" s="9" t="e">
        <f t="shared" si="283"/>
        <v>#N/A</v>
      </c>
      <c r="KQ28" s="9" t="e">
        <f t="shared" si="284"/>
        <v>#N/A</v>
      </c>
      <c r="KR28" s="9" t="e">
        <f t="shared" si="285"/>
        <v>#N/A</v>
      </c>
      <c r="KS28" s="9" t="e">
        <f t="shared" si="286"/>
        <v>#N/A</v>
      </c>
      <c r="KT28" s="9" t="e">
        <f t="shared" si="287"/>
        <v>#N/A</v>
      </c>
      <c r="KU28" s="9" t="e">
        <f t="shared" si="288"/>
        <v>#N/A</v>
      </c>
      <c r="KV28" s="31" t="e">
        <f t="shared" si="289"/>
        <v>#N/A</v>
      </c>
      <c r="KW28" s="29" t="e">
        <f t="shared" si="290"/>
        <v>#N/A</v>
      </c>
      <c r="KX28" s="31" t="e">
        <f t="shared" si="291"/>
        <v>#N/A</v>
      </c>
      <c r="KY28" s="29" t="e">
        <f t="shared" si="292"/>
        <v>#N/A</v>
      </c>
      <c r="KZ28" s="31" t="e">
        <f t="shared" si="293"/>
        <v>#N/A</v>
      </c>
      <c r="LA28" s="29" t="e">
        <f t="shared" si="520"/>
        <v>#N/A</v>
      </c>
      <c r="LB28" s="31" t="e">
        <f t="shared" si="294"/>
        <v>#N/A</v>
      </c>
      <c r="LC28" s="29" t="e">
        <f t="shared" si="295"/>
        <v>#N/A</v>
      </c>
      <c r="LD28" s="31" t="e">
        <f t="shared" si="296"/>
        <v>#N/A</v>
      </c>
      <c r="LE28" s="29" t="e">
        <f t="shared" si="297"/>
        <v>#N/A</v>
      </c>
      <c r="LF28" s="31" t="e">
        <f t="shared" si="298"/>
        <v>#N/A</v>
      </c>
      <c r="LG28" s="29" t="e">
        <f t="shared" si="299"/>
        <v>#N/A</v>
      </c>
      <c r="LH28" s="31" t="e">
        <f t="shared" si="300"/>
        <v>#N/A</v>
      </c>
      <c r="LI28" s="29" t="e">
        <f t="shared" si="301"/>
        <v>#N/A</v>
      </c>
      <c r="LJ28" s="31" t="e">
        <f t="shared" si="302"/>
        <v>#N/A</v>
      </c>
      <c r="LK28" s="29" t="e">
        <f t="shared" si="303"/>
        <v>#N/A</v>
      </c>
      <c r="LL28" s="31" t="e">
        <f t="shared" si="304"/>
        <v>#N/A</v>
      </c>
      <c r="LM28" s="29" t="e">
        <f t="shared" si="305"/>
        <v>#N/A</v>
      </c>
      <c r="LN28" s="31" t="e">
        <f t="shared" si="306"/>
        <v>#N/A</v>
      </c>
      <c r="LO28" s="29" t="e">
        <f t="shared" si="307"/>
        <v>#N/A</v>
      </c>
      <c r="LP28" s="31" t="e">
        <f t="shared" si="308"/>
        <v>#N/A</v>
      </c>
      <c r="LQ28" s="29" t="e">
        <f t="shared" si="309"/>
        <v>#N/A</v>
      </c>
      <c r="LR28" s="31" t="e">
        <f t="shared" si="310"/>
        <v>#N/A</v>
      </c>
      <c r="LS28" s="29" t="e">
        <f t="shared" si="311"/>
        <v>#N/A</v>
      </c>
      <c r="LT28" s="31" t="e">
        <f t="shared" si="312"/>
        <v>#N/A</v>
      </c>
      <c r="LU28" s="29" t="e">
        <f t="shared" si="313"/>
        <v>#N/A</v>
      </c>
      <c r="LV28" s="31" t="e">
        <f t="shared" si="314"/>
        <v>#N/A</v>
      </c>
      <c r="LW28" s="29" t="e">
        <f t="shared" si="315"/>
        <v>#N/A</v>
      </c>
      <c r="LX28" s="31" t="e">
        <f t="shared" si="316"/>
        <v>#N/A</v>
      </c>
      <c r="LY28" s="29" t="e">
        <f t="shared" si="317"/>
        <v>#N/A</v>
      </c>
      <c r="LZ28" s="31" t="e">
        <f t="shared" si="318"/>
        <v>#N/A</v>
      </c>
      <c r="MA28" s="32" t="e">
        <f t="shared" si="319"/>
        <v>#N/A</v>
      </c>
      <c r="MB28" s="31" t="e">
        <f t="shared" si="320"/>
        <v>#N/A</v>
      </c>
      <c r="MC28" s="33" t="e">
        <f t="shared" si="321"/>
        <v>#N/A</v>
      </c>
      <c r="MD28" s="31" t="e">
        <f t="shared" si="322"/>
        <v>#N/A</v>
      </c>
      <c r="ME28" s="34" t="e">
        <f t="shared" si="323"/>
        <v>#N/A</v>
      </c>
      <c r="MF28" s="34" t="e">
        <f t="shared" si="324"/>
        <v>#N/A</v>
      </c>
      <c r="MG28" s="34" t="e">
        <f t="shared" si="325"/>
        <v>#N/A</v>
      </c>
      <c r="MH28" s="34" t="e">
        <f t="shared" si="326"/>
        <v>#N/A</v>
      </c>
      <c r="MI28" s="9">
        <f t="shared" si="327"/>
        <v>0</v>
      </c>
      <c r="MJ28" s="9" t="e">
        <f t="shared" si="328"/>
        <v>#N/A</v>
      </c>
      <c r="MK28" s="9" t="e">
        <f t="shared" si="329"/>
        <v>#N/A</v>
      </c>
      <c r="ML28" s="9" t="e">
        <f t="shared" si="330"/>
        <v>#N/A</v>
      </c>
      <c r="MM28" s="9" t="e">
        <f t="shared" si="331"/>
        <v>#N/A</v>
      </c>
      <c r="MN28" s="9" t="e">
        <f t="shared" si="332"/>
        <v>#N/A</v>
      </c>
      <c r="MO28" s="9" t="e">
        <f t="shared" si="333"/>
        <v>#N/A</v>
      </c>
      <c r="MP28" s="9" t="e">
        <f t="shared" si="334"/>
        <v>#N/A</v>
      </c>
      <c r="MQ28" s="31" t="e">
        <f t="shared" si="335"/>
        <v>#N/A</v>
      </c>
      <c r="MR28" s="29" t="e">
        <f t="shared" si="336"/>
        <v>#N/A</v>
      </c>
      <c r="MS28" s="31" t="e">
        <f t="shared" si="337"/>
        <v>#N/A</v>
      </c>
      <c r="MT28" s="29" t="e">
        <f t="shared" si="338"/>
        <v>#N/A</v>
      </c>
      <c r="MU28" s="31" t="e">
        <f t="shared" si="339"/>
        <v>#N/A</v>
      </c>
      <c r="MV28" s="29" t="e">
        <f t="shared" si="521"/>
        <v>#N/A</v>
      </c>
      <c r="MW28" s="31" t="e">
        <f t="shared" si="340"/>
        <v>#N/A</v>
      </c>
      <c r="MX28" s="29" t="e">
        <f t="shared" si="341"/>
        <v>#N/A</v>
      </c>
      <c r="MY28" s="31" t="e">
        <f t="shared" si="342"/>
        <v>#N/A</v>
      </c>
      <c r="MZ28" s="29" t="e">
        <f t="shared" si="343"/>
        <v>#N/A</v>
      </c>
      <c r="NA28" s="31" t="e">
        <f t="shared" si="344"/>
        <v>#N/A</v>
      </c>
      <c r="NB28" s="29" t="e">
        <f t="shared" si="345"/>
        <v>#N/A</v>
      </c>
      <c r="NC28" s="31" t="e">
        <f t="shared" si="346"/>
        <v>#N/A</v>
      </c>
      <c r="ND28" s="29" t="e">
        <f t="shared" si="347"/>
        <v>#N/A</v>
      </c>
      <c r="NE28" s="31" t="e">
        <f t="shared" si="348"/>
        <v>#N/A</v>
      </c>
      <c r="NF28" s="29" t="e">
        <f t="shared" si="349"/>
        <v>#N/A</v>
      </c>
      <c r="NG28" s="31" t="e">
        <f t="shared" si="350"/>
        <v>#N/A</v>
      </c>
      <c r="NH28" s="29" t="e">
        <f t="shared" si="351"/>
        <v>#N/A</v>
      </c>
      <c r="NI28" s="31" t="e">
        <f t="shared" si="352"/>
        <v>#N/A</v>
      </c>
      <c r="NJ28" s="29" t="e">
        <f t="shared" si="353"/>
        <v>#N/A</v>
      </c>
      <c r="NK28" s="31" t="e">
        <f t="shared" si="354"/>
        <v>#N/A</v>
      </c>
      <c r="NL28" s="29" t="e">
        <f t="shared" si="355"/>
        <v>#N/A</v>
      </c>
      <c r="NM28" s="31" t="e">
        <f t="shared" si="356"/>
        <v>#N/A</v>
      </c>
      <c r="NN28" s="29" t="e">
        <f t="shared" si="357"/>
        <v>#N/A</v>
      </c>
      <c r="NO28" s="31" t="e">
        <f t="shared" si="358"/>
        <v>#N/A</v>
      </c>
      <c r="NP28" s="29" t="e">
        <f t="shared" si="359"/>
        <v>#N/A</v>
      </c>
      <c r="NQ28" s="31" t="e">
        <f t="shared" si="360"/>
        <v>#N/A</v>
      </c>
      <c r="NR28" s="29" t="e">
        <f t="shared" si="361"/>
        <v>#N/A</v>
      </c>
      <c r="NS28" s="31" t="e">
        <f t="shared" si="362"/>
        <v>#N/A</v>
      </c>
      <c r="NT28" s="29" t="e">
        <f t="shared" si="363"/>
        <v>#N/A</v>
      </c>
      <c r="NU28" s="31" t="e">
        <f t="shared" si="364"/>
        <v>#N/A</v>
      </c>
      <c r="NV28" s="32" t="e">
        <f t="shared" si="365"/>
        <v>#N/A</v>
      </c>
      <c r="NW28" s="31" t="e">
        <f t="shared" si="366"/>
        <v>#N/A</v>
      </c>
      <c r="NX28" s="33" t="e">
        <f t="shared" si="367"/>
        <v>#N/A</v>
      </c>
      <c r="NY28" s="31" t="e">
        <f t="shared" si="368"/>
        <v>#N/A</v>
      </c>
      <c r="NZ28" s="34" t="e">
        <f t="shared" si="369"/>
        <v>#N/A</v>
      </c>
      <c r="OA28" s="34" t="e">
        <f t="shared" si="370"/>
        <v>#N/A</v>
      </c>
      <c r="OB28" s="34" t="e">
        <f t="shared" si="371"/>
        <v>#N/A</v>
      </c>
      <c r="OC28" s="34" t="e">
        <f t="shared" si="372"/>
        <v>#N/A</v>
      </c>
      <c r="OD28" s="9">
        <f t="shared" si="373"/>
        <v>0</v>
      </c>
      <c r="OE28" s="9" t="e">
        <f t="shared" si="374"/>
        <v>#N/A</v>
      </c>
      <c r="OF28" s="9" t="e">
        <f t="shared" si="375"/>
        <v>#N/A</v>
      </c>
      <c r="OG28" s="9" t="e">
        <f t="shared" si="376"/>
        <v>#N/A</v>
      </c>
      <c r="OH28" s="9" t="e">
        <f t="shared" si="377"/>
        <v>#N/A</v>
      </c>
      <c r="OI28" s="9" t="e">
        <f t="shared" si="378"/>
        <v>#N/A</v>
      </c>
      <c r="OJ28" s="9" t="e">
        <f t="shared" si="379"/>
        <v>#N/A</v>
      </c>
      <c r="OK28" s="9" t="e">
        <f t="shared" si="380"/>
        <v>#N/A</v>
      </c>
      <c r="OL28" s="31" t="e">
        <f t="shared" si="381"/>
        <v>#N/A</v>
      </c>
      <c r="OM28" s="29" t="e">
        <f t="shared" si="382"/>
        <v>#N/A</v>
      </c>
      <c r="ON28" s="31" t="e">
        <f t="shared" si="383"/>
        <v>#N/A</v>
      </c>
      <c r="OO28" s="29" t="e">
        <f t="shared" si="384"/>
        <v>#N/A</v>
      </c>
      <c r="OP28" s="31" t="e">
        <f t="shared" si="385"/>
        <v>#N/A</v>
      </c>
      <c r="OQ28" s="29" t="e">
        <f t="shared" si="522"/>
        <v>#N/A</v>
      </c>
      <c r="OR28" s="31" t="e">
        <f t="shared" si="386"/>
        <v>#N/A</v>
      </c>
      <c r="OS28" s="29" t="e">
        <f t="shared" si="387"/>
        <v>#N/A</v>
      </c>
      <c r="OT28" s="31" t="e">
        <f t="shared" si="388"/>
        <v>#N/A</v>
      </c>
      <c r="OU28" s="29" t="e">
        <f t="shared" si="389"/>
        <v>#N/A</v>
      </c>
      <c r="OV28" s="31" t="e">
        <f t="shared" si="390"/>
        <v>#N/A</v>
      </c>
      <c r="OW28" s="29" t="e">
        <f t="shared" si="391"/>
        <v>#N/A</v>
      </c>
      <c r="OX28" s="31" t="e">
        <f t="shared" si="392"/>
        <v>#N/A</v>
      </c>
      <c r="OY28" s="29" t="e">
        <f t="shared" si="393"/>
        <v>#N/A</v>
      </c>
      <c r="OZ28" s="31" t="e">
        <f t="shared" si="394"/>
        <v>#N/A</v>
      </c>
      <c r="PA28" s="29" t="e">
        <f t="shared" si="395"/>
        <v>#N/A</v>
      </c>
      <c r="PB28" s="31" t="e">
        <f t="shared" si="396"/>
        <v>#N/A</v>
      </c>
      <c r="PC28" s="29" t="e">
        <f t="shared" si="397"/>
        <v>#N/A</v>
      </c>
      <c r="PD28" s="31" t="e">
        <f t="shared" si="398"/>
        <v>#N/A</v>
      </c>
      <c r="PE28" s="29" t="e">
        <f t="shared" si="399"/>
        <v>#N/A</v>
      </c>
      <c r="PF28" s="31" t="e">
        <f t="shared" si="400"/>
        <v>#N/A</v>
      </c>
      <c r="PG28" s="29" t="e">
        <f t="shared" si="401"/>
        <v>#N/A</v>
      </c>
      <c r="PH28" s="31" t="e">
        <f t="shared" si="402"/>
        <v>#N/A</v>
      </c>
      <c r="PI28" s="29" t="e">
        <f t="shared" si="403"/>
        <v>#N/A</v>
      </c>
      <c r="PJ28" s="31" t="e">
        <f t="shared" si="404"/>
        <v>#N/A</v>
      </c>
      <c r="PK28" s="29" t="e">
        <f t="shared" si="405"/>
        <v>#N/A</v>
      </c>
      <c r="PL28" s="31" t="e">
        <f t="shared" si="406"/>
        <v>#N/A</v>
      </c>
      <c r="PM28" s="29" t="e">
        <f t="shared" si="407"/>
        <v>#N/A</v>
      </c>
      <c r="PN28" s="31" t="e">
        <f t="shared" si="408"/>
        <v>#N/A</v>
      </c>
      <c r="PO28" s="29" t="e">
        <f t="shared" si="409"/>
        <v>#N/A</v>
      </c>
      <c r="PP28" s="31" t="e">
        <f t="shared" si="410"/>
        <v>#N/A</v>
      </c>
      <c r="PQ28" s="32" t="e">
        <f t="shared" si="411"/>
        <v>#N/A</v>
      </c>
      <c r="PR28" s="31" t="e">
        <f t="shared" si="412"/>
        <v>#N/A</v>
      </c>
      <c r="PS28" s="33" t="e">
        <f t="shared" si="413"/>
        <v>#N/A</v>
      </c>
      <c r="PT28" s="31" t="e">
        <f t="shared" si="414"/>
        <v>#N/A</v>
      </c>
      <c r="PU28" s="34" t="e">
        <f t="shared" si="415"/>
        <v>#N/A</v>
      </c>
      <c r="PV28" s="34" t="e">
        <f t="shared" si="416"/>
        <v>#N/A</v>
      </c>
      <c r="PW28" s="34" t="e">
        <f t="shared" si="417"/>
        <v>#N/A</v>
      </c>
      <c r="PX28" s="34" t="e">
        <f t="shared" si="418"/>
        <v>#N/A</v>
      </c>
      <c r="PY28" s="9">
        <f t="shared" si="419"/>
        <v>0</v>
      </c>
      <c r="PZ28" s="9" t="e">
        <f t="shared" si="420"/>
        <v>#N/A</v>
      </c>
      <c r="QA28" s="9" t="e">
        <f t="shared" si="421"/>
        <v>#N/A</v>
      </c>
      <c r="QB28" s="9" t="e">
        <f t="shared" si="422"/>
        <v>#N/A</v>
      </c>
      <c r="QC28" s="9" t="e">
        <f t="shared" si="423"/>
        <v>#N/A</v>
      </c>
      <c r="QD28" s="9" t="e">
        <f t="shared" si="424"/>
        <v>#N/A</v>
      </c>
      <c r="QE28" s="9" t="e">
        <f t="shared" si="425"/>
        <v>#N/A</v>
      </c>
      <c r="QF28" s="9" t="e">
        <f t="shared" si="426"/>
        <v>#N/A</v>
      </c>
      <c r="QG28" s="31" t="e">
        <f t="shared" si="427"/>
        <v>#N/A</v>
      </c>
      <c r="QH28" s="29" t="e">
        <f t="shared" si="428"/>
        <v>#N/A</v>
      </c>
      <c r="QI28" s="31" t="e">
        <f t="shared" si="429"/>
        <v>#N/A</v>
      </c>
      <c r="QJ28" s="29" t="e">
        <f t="shared" si="430"/>
        <v>#N/A</v>
      </c>
      <c r="QK28" s="31" t="e">
        <f t="shared" si="431"/>
        <v>#N/A</v>
      </c>
      <c r="QL28" s="29" t="e">
        <f t="shared" si="523"/>
        <v>#N/A</v>
      </c>
      <c r="QM28" s="31" t="e">
        <f t="shared" si="432"/>
        <v>#N/A</v>
      </c>
      <c r="QN28" s="29" t="e">
        <f t="shared" si="433"/>
        <v>#N/A</v>
      </c>
      <c r="QO28" s="31" t="e">
        <f t="shared" si="434"/>
        <v>#N/A</v>
      </c>
      <c r="QP28" s="29" t="e">
        <f t="shared" si="435"/>
        <v>#N/A</v>
      </c>
      <c r="QQ28" s="31" t="e">
        <f t="shared" si="436"/>
        <v>#N/A</v>
      </c>
      <c r="QR28" s="29" t="e">
        <f t="shared" si="437"/>
        <v>#N/A</v>
      </c>
      <c r="QS28" s="31" t="e">
        <f t="shared" si="438"/>
        <v>#N/A</v>
      </c>
      <c r="QT28" s="29" t="e">
        <f t="shared" si="439"/>
        <v>#N/A</v>
      </c>
      <c r="QU28" s="31" t="e">
        <f t="shared" si="440"/>
        <v>#N/A</v>
      </c>
      <c r="QV28" s="29" t="e">
        <f t="shared" si="441"/>
        <v>#N/A</v>
      </c>
      <c r="QW28" s="31" t="e">
        <f t="shared" si="442"/>
        <v>#N/A</v>
      </c>
      <c r="QX28" s="29" t="e">
        <f t="shared" si="443"/>
        <v>#N/A</v>
      </c>
      <c r="QY28" s="31" t="e">
        <f t="shared" si="444"/>
        <v>#N/A</v>
      </c>
      <c r="QZ28" s="29" t="e">
        <f t="shared" si="445"/>
        <v>#N/A</v>
      </c>
      <c r="RA28" s="31" t="e">
        <f t="shared" si="446"/>
        <v>#N/A</v>
      </c>
      <c r="RB28" s="29" t="e">
        <f t="shared" si="447"/>
        <v>#N/A</v>
      </c>
      <c r="RC28" s="31" t="e">
        <f t="shared" si="448"/>
        <v>#N/A</v>
      </c>
      <c r="RD28" s="29" t="e">
        <f t="shared" si="449"/>
        <v>#N/A</v>
      </c>
      <c r="RE28" s="31" t="e">
        <f t="shared" si="450"/>
        <v>#N/A</v>
      </c>
      <c r="RF28" s="29" t="e">
        <f t="shared" si="451"/>
        <v>#N/A</v>
      </c>
      <c r="RG28" s="31" t="e">
        <f t="shared" si="452"/>
        <v>#N/A</v>
      </c>
      <c r="RH28" s="29" t="e">
        <f t="shared" si="453"/>
        <v>#N/A</v>
      </c>
      <c r="RI28" s="31" t="e">
        <f t="shared" si="454"/>
        <v>#N/A</v>
      </c>
      <c r="RJ28" s="29" t="e">
        <f t="shared" si="455"/>
        <v>#N/A</v>
      </c>
      <c r="RK28" s="31" t="e">
        <f t="shared" si="456"/>
        <v>#N/A</v>
      </c>
      <c r="RL28" s="32" t="e">
        <f t="shared" si="457"/>
        <v>#N/A</v>
      </c>
      <c r="RM28" s="31" t="e">
        <f t="shared" si="458"/>
        <v>#N/A</v>
      </c>
      <c r="RN28" s="33" t="e">
        <f t="shared" si="459"/>
        <v>#N/A</v>
      </c>
      <c r="RO28" s="31" t="e">
        <f t="shared" si="460"/>
        <v>#N/A</v>
      </c>
      <c r="RP28" s="34" t="e">
        <f t="shared" si="461"/>
        <v>#N/A</v>
      </c>
      <c r="RQ28" s="34" t="e">
        <f t="shared" si="462"/>
        <v>#N/A</v>
      </c>
      <c r="RR28" s="34" t="e">
        <f t="shared" si="463"/>
        <v>#N/A</v>
      </c>
      <c r="RS28" s="34" t="e">
        <f t="shared" si="464"/>
        <v>#N/A</v>
      </c>
      <c r="RT28" s="9">
        <f t="shared" si="465"/>
        <v>0</v>
      </c>
      <c r="RU28" s="9" t="e">
        <f t="shared" si="466"/>
        <v>#N/A</v>
      </c>
      <c r="RV28" s="9" t="e">
        <f t="shared" si="467"/>
        <v>#N/A</v>
      </c>
      <c r="RW28" s="9" t="e">
        <f t="shared" si="468"/>
        <v>#N/A</v>
      </c>
      <c r="RX28" s="9" t="e">
        <f t="shared" si="469"/>
        <v>#N/A</v>
      </c>
      <c r="RY28" s="9" t="e">
        <f t="shared" si="470"/>
        <v>#N/A</v>
      </c>
      <c r="RZ28" s="9" t="e">
        <f t="shared" si="471"/>
        <v>#N/A</v>
      </c>
      <c r="SA28" s="9" t="e">
        <f t="shared" si="472"/>
        <v>#N/A</v>
      </c>
      <c r="SB28" s="31" t="e">
        <f t="shared" si="473"/>
        <v>#N/A</v>
      </c>
      <c r="SC28" s="29" t="e">
        <f t="shared" si="474"/>
        <v>#N/A</v>
      </c>
      <c r="SD28" s="31" t="e">
        <f t="shared" si="475"/>
        <v>#N/A</v>
      </c>
      <c r="SE28" s="29" t="e">
        <f t="shared" si="476"/>
        <v>#N/A</v>
      </c>
      <c r="SF28" s="31" t="e">
        <f t="shared" si="477"/>
        <v>#N/A</v>
      </c>
      <c r="SG28" s="29" t="e">
        <f t="shared" si="524"/>
        <v>#N/A</v>
      </c>
      <c r="SH28" s="31" t="e">
        <f t="shared" si="478"/>
        <v>#N/A</v>
      </c>
      <c r="SI28" s="29" t="e">
        <f t="shared" si="479"/>
        <v>#N/A</v>
      </c>
      <c r="SJ28" s="31" t="e">
        <f t="shared" si="480"/>
        <v>#N/A</v>
      </c>
      <c r="SK28" s="29" t="e">
        <f t="shared" si="481"/>
        <v>#N/A</v>
      </c>
      <c r="SL28" s="31" t="e">
        <f t="shared" si="482"/>
        <v>#N/A</v>
      </c>
      <c r="SM28" s="29" t="e">
        <f t="shared" si="483"/>
        <v>#N/A</v>
      </c>
      <c r="SN28" s="31" t="e">
        <f t="shared" si="484"/>
        <v>#N/A</v>
      </c>
      <c r="SO28" s="29" t="e">
        <f t="shared" si="485"/>
        <v>#N/A</v>
      </c>
      <c r="SP28" s="31" t="e">
        <f t="shared" si="486"/>
        <v>#N/A</v>
      </c>
      <c r="SQ28" s="29" t="e">
        <f t="shared" si="487"/>
        <v>#N/A</v>
      </c>
      <c r="SR28" s="31" t="e">
        <f t="shared" si="488"/>
        <v>#N/A</v>
      </c>
      <c r="SS28" s="29" t="e">
        <f t="shared" si="489"/>
        <v>#N/A</v>
      </c>
      <c r="ST28" s="31" t="e">
        <f t="shared" si="490"/>
        <v>#N/A</v>
      </c>
      <c r="SU28" s="29" t="e">
        <f t="shared" si="491"/>
        <v>#N/A</v>
      </c>
      <c r="SV28" s="31" t="e">
        <f t="shared" si="492"/>
        <v>#N/A</v>
      </c>
      <c r="SW28" s="29" t="e">
        <f t="shared" si="493"/>
        <v>#N/A</v>
      </c>
      <c r="SX28" s="31" t="e">
        <f t="shared" si="494"/>
        <v>#N/A</v>
      </c>
      <c r="SY28" s="29" t="e">
        <f t="shared" si="495"/>
        <v>#N/A</v>
      </c>
      <c r="SZ28" s="31" t="e">
        <f t="shared" si="496"/>
        <v>#N/A</v>
      </c>
      <c r="TA28" s="29" t="e">
        <f t="shared" si="497"/>
        <v>#N/A</v>
      </c>
      <c r="TB28" s="31" t="e">
        <f t="shared" si="498"/>
        <v>#N/A</v>
      </c>
      <c r="TC28" s="29" t="e">
        <f t="shared" si="499"/>
        <v>#N/A</v>
      </c>
      <c r="TD28" s="31" t="e">
        <f t="shared" si="500"/>
        <v>#N/A</v>
      </c>
      <c r="TE28" s="29" t="e">
        <f t="shared" si="501"/>
        <v>#N/A</v>
      </c>
      <c r="TF28" s="31" t="e">
        <f t="shared" si="502"/>
        <v>#N/A</v>
      </c>
      <c r="TG28" s="32" t="e">
        <f t="shared" si="503"/>
        <v>#N/A</v>
      </c>
      <c r="TH28" s="31" t="e">
        <f t="shared" si="504"/>
        <v>#N/A</v>
      </c>
      <c r="TI28" s="33" t="e">
        <f t="shared" si="505"/>
        <v>#N/A</v>
      </c>
      <c r="TJ28" s="31" t="e">
        <f t="shared" si="506"/>
        <v>#N/A</v>
      </c>
      <c r="TK28" s="34" t="e">
        <f t="shared" si="507"/>
        <v>#N/A</v>
      </c>
      <c r="TL28" s="34" t="e">
        <f t="shared" si="508"/>
        <v>#N/A</v>
      </c>
      <c r="TM28" s="34" t="e">
        <f t="shared" si="509"/>
        <v>#N/A</v>
      </c>
      <c r="TN28" s="34" t="e">
        <f t="shared" si="510"/>
        <v>#N/A</v>
      </c>
      <c r="TO28" s="49" t="str">
        <f t="shared" si="511"/>
        <v/>
      </c>
      <c r="TP28" s="49" t="str">
        <f t="shared" si="512"/>
        <v/>
      </c>
      <c r="TQ28" s="49" t="str">
        <f t="shared" si="513"/>
        <v/>
      </c>
      <c r="TR28" s="63" t="str">
        <f>IF(AND(D28&lt;&gt;"",E28&lt;&gt;""),TQ28*VLOOKUP(C28,Tableau1[#All],10,FALSE)+TP28*VLOOKUP(C28,Tableau1[#All],11,FALSE)+TO28*VLOOKUP(C28,Tableau1[#All],12,FALSE),"")</f>
        <v/>
      </c>
      <c r="TS28" s="64" t="str">
        <f>IF(AND(D28&lt;&gt;"",E28&lt;&gt;""),($TQ28/15)*VLOOKUP($C28,Tableau1[#All],11,FALSE)+$TP28*VLOOKUP($C28,Tableau1[#All],11,FALSE)+$TO28*VLOOKUP($C28,Tableau1[#All],12,FALSE),"")</f>
        <v/>
      </c>
      <c r="TT28" s="119" t="str">
        <f>IF(AND(D28&lt;&gt;"",E28&lt;&gt;""),(($TQ28/15)/10)*VLOOKUP($C28,Tableau1[#All],12,FALSE)+($TP28/10)*VLOOKUP($C28,Tableau1[#All],12,FALSE)+$TO28*VLOOKUP($C28,Tableau1[#All],12,FALSE),"")</f>
        <v/>
      </c>
      <c r="TU28" s="121">
        <f t="shared" si="0"/>
        <v>0</v>
      </c>
    </row>
    <row r="29" spans="2:541" ht="15.75" customHeight="1">
      <c r="B29" s="58">
        <v>14</v>
      </c>
      <c r="C29" s="188"/>
      <c r="D29" s="110" t="str">
        <f>IF(C29&lt;&gt;"",VLOOKUP(C29,Tableau1[#All],2,FALSE),"")</f>
        <v/>
      </c>
      <c r="E29" s="46"/>
      <c r="F29" s="54"/>
      <c r="G29" s="51">
        <f t="shared" si="1"/>
        <v>0</v>
      </c>
      <c r="H29" s="30" t="e">
        <f>VLOOKUP($C29,Tableau1[#All],3,FALSE)</f>
        <v>#N/A</v>
      </c>
      <c r="I29" s="30" t="e">
        <f>VLOOKUP($C29,Tableau1[#All],4,FALSE)</f>
        <v>#N/A</v>
      </c>
      <c r="J29" s="30" t="e">
        <f>VLOOKUP($C29,Tableau1[#All],5,FALSE)</f>
        <v>#N/A</v>
      </c>
      <c r="K29" s="30" t="e">
        <f>VLOOKUP($C29,Tableau1[#All],6,FALSE)</f>
        <v>#N/A</v>
      </c>
      <c r="L29" s="30" t="e">
        <f>VLOOKUP($C29,Tableau1[#All],7,FALSE)</f>
        <v>#N/A</v>
      </c>
      <c r="M29" s="30" t="e">
        <f>VLOOKUP($C29,Tableau1[#All],8,FALSE)</f>
        <v>#N/A</v>
      </c>
      <c r="N29" s="30" t="e">
        <f>VLOOKUP($C29,Tableau1[#All],9,FALSE)</f>
        <v>#N/A</v>
      </c>
      <c r="O29" s="30" t="e">
        <f t="shared" si="2"/>
        <v>#N/A</v>
      </c>
      <c r="P29" s="30" t="e">
        <f t="shared" si="3"/>
        <v>#N/A</v>
      </c>
      <c r="Q29" s="30" t="e">
        <f t="shared" si="4"/>
        <v>#N/A</v>
      </c>
      <c r="R29" s="9">
        <f t="shared" si="5"/>
        <v>0</v>
      </c>
      <c r="S29" s="9" t="e">
        <f t="shared" si="6"/>
        <v>#N/A</v>
      </c>
      <c r="T29" s="9" t="e">
        <f t="shared" si="7"/>
        <v>#N/A</v>
      </c>
      <c r="U29" s="9" t="e">
        <f t="shared" si="8"/>
        <v>#N/A</v>
      </c>
      <c r="V29" s="9" t="e">
        <f t="shared" si="9"/>
        <v>#N/A</v>
      </c>
      <c r="W29" s="9" t="e">
        <f t="shared" si="10"/>
        <v>#N/A</v>
      </c>
      <c r="X29" s="9" t="e">
        <f t="shared" si="11"/>
        <v>#N/A</v>
      </c>
      <c r="Y29" s="9" t="e">
        <f t="shared" si="12"/>
        <v>#N/A</v>
      </c>
      <c r="Z29" s="31" t="e">
        <f t="shared" si="13"/>
        <v>#N/A</v>
      </c>
      <c r="AA29" s="29" t="e">
        <f t="shared" si="14"/>
        <v>#N/A</v>
      </c>
      <c r="AB29" s="31" t="e">
        <f t="shared" si="15"/>
        <v>#N/A</v>
      </c>
      <c r="AC29" s="29" t="e">
        <f t="shared" si="16"/>
        <v>#N/A</v>
      </c>
      <c r="AD29" s="31" t="e">
        <f t="shared" si="17"/>
        <v>#N/A</v>
      </c>
      <c r="AE29" s="29" t="e">
        <f t="shared" si="514"/>
        <v>#N/A</v>
      </c>
      <c r="AF29" s="31" t="e">
        <f t="shared" si="18"/>
        <v>#N/A</v>
      </c>
      <c r="AG29" s="29" t="e">
        <f t="shared" si="19"/>
        <v>#N/A</v>
      </c>
      <c r="AH29" s="31" t="e">
        <f t="shared" si="20"/>
        <v>#N/A</v>
      </c>
      <c r="AI29" s="29" t="e">
        <f t="shared" si="21"/>
        <v>#N/A</v>
      </c>
      <c r="AJ29" s="31" t="e">
        <f t="shared" si="22"/>
        <v>#N/A</v>
      </c>
      <c r="AK29" s="29" t="e">
        <f t="shared" si="23"/>
        <v>#N/A</v>
      </c>
      <c r="AL29" s="31" t="e">
        <f t="shared" si="24"/>
        <v>#N/A</v>
      </c>
      <c r="AM29" s="29" t="e">
        <f t="shared" si="25"/>
        <v>#N/A</v>
      </c>
      <c r="AN29" s="31" t="e">
        <f t="shared" si="26"/>
        <v>#N/A</v>
      </c>
      <c r="AO29" s="29" t="e">
        <f t="shared" si="27"/>
        <v>#N/A</v>
      </c>
      <c r="AP29" s="31" t="e">
        <f t="shared" si="28"/>
        <v>#N/A</v>
      </c>
      <c r="AQ29" s="29" t="e">
        <f t="shared" si="29"/>
        <v>#N/A</v>
      </c>
      <c r="AR29" s="31" t="e">
        <f t="shared" si="30"/>
        <v>#N/A</v>
      </c>
      <c r="AS29" s="29" t="e">
        <f t="shared" si="31"/>
        <v>#N/A</v>
      </c>
      <c r="AT29" s="31" t="e">
        <f t="shared" si="32"/>
        <v>#N/A</v>
      </c>
      <c r="AU29" s="29" t="e">
        <f t="shared" si="33"/>
        <v>#N/A</v>
      </c>
      <c r="AV29" s="31" t="e">
        <f t="shared" si="34"/>
        <v>#N/A</v>
      </c>
      <c r="AW29" s="29" t="e">
        <f t="shared" si="35"/>
        <v>#N/A</v>
      </c>
      <c r="AX29" s="31" t="e">
        <f t="shared" si="36"/>
        <v>#N/A</v>
      </c>
      <c r="AY29" s="29" t="e">
        <f t="shared" si="37"/>
        <v>#N/A</v>
      </c>
      <c r="AZ29" s="31" t="e">
        <f t="shared" si="38"/>
        <v>#N/A</v>
      </c>
      <c r="BA29" s="29" t="e">
        <f t="shared" si="39"/>
        <v>#N/A</v>
      </c>
      <c r="BB29" s="31" t="e">
        <f t="shared" si="40"/>
        <v>#N/A</v>
      </c>
      <c r="BC29" s="29" t="e">
        <f t="shared" si="41"/>
        <v>#N/A</v>
      </c>
      <c r="BD29" s="31" t="e">
        <f t="shared" si="42"/>
        <v>#N/A</v>
      </c>
      <c r="BE29" s="32" t="e">
        <f t="shared" si="43"/>
        <v>#N/A</v>
      </c>
      <c r="BF29" s="31" t="e">
        <f t="shared" si="44"/>
        <v>#N/A</v>
      </c>
      <c r="BG29" s="33" t="e">
        <f t="shared" si="45"/>
        <v>#N/A</v>
      </c>
      <c r="BH29" s="31" t="e">
        <f t="shared" si="46"/>
        <v>#N/A</v>
      </c>
      <c r="BI29" s="34" t="e">
        <f t="shared" si="47"/>
        <v>#N/A</v>
      </c>
      <c r="BJ29" s="34" t="e">
        <f t="shared" si="48"/>
        <v>#N/A</v>
      </c>
      <c r="BK29" s="34" t="e">
        <f t="shared" si="49"/>
        <v>#N/A</v>
      </c>
      <c r="BL29" s="34" t="e">
        <f t="shared" si="50"/>
        <v>#N/A</v>
      </c>
      <c r="BM29" s="9">
        <f t="shared" si="51"/>
        <v>0</v>
      </c>
      <c r="BN29" s="9" t="e">
        <f t="shared" si="52"/>
        <v>#N/A</v>
      </c>
      <c r="BO29" s="9" t="e">
        <f t="shared" si="53"/>
        <v>#N/A</v>
      </c>
      <c r="BP29" s="9" t="e">
        <f t="shared" si="54"/>
        <v>#N/A</v>
      </c>
      <c r="BQ29" s="9" t="e">
        <f t="shared" si="55"/>
        <v>#N/A</v>
      </c>
      <c r="BR29" s="9" t="e">
        <f t="shared" si="56"/>
        <v>#N/A</v>
      </c>
      <c r="BS29" s="9" t="e">
        <f t="shared" si="57"/>
        <v>#N/A</v>
      </c>
      <c r="BT29" s="9" t="e">
        <f t="shared" si="58"/>
        <v>#N/A</v>
      </c>
      <c r="BU29" s="31" t="e">
        <f t="shared" si="59"/>
        <v>#N/A</v>
      </c>
      <c r="BV29" s="29" t="e">
        <f t="shared" si="60"/>
        <v>#N/A</v>
      </c>
      <c r="BW29" s="31" t="e">
        <f t="shared" si="61"/>
        <v>#N/A</v>
      </c>
      <c r="BX29" s="29" t="e">
        <f t="shared" si="62"/>
        <v>#N/A</v>
      </c>
      <c r="BY29" s="31" t="e">
        <f t="shared" si="63"/>
        <v>#N/A</v>
      </c>
      <c r="BZ29" s="29" t="e">
        <f t="shared" si="515"/>
        <v>#N/A</v>
      </c>
      <c r="CA29" s="31" t="e">
        <f t="shared" si="64"/>
        <v>#N/A</v>
      </c>
      <c r="CB29" s="29" t="e">
        <f t="shared" si="65"/>
        <v>#N/A</v>
      </c>
      <c r="CC29" s="31" t="e">
        <f t="shared" si="66"/>
        <v>#N/A</v>
      </c>
      <c r="CD29" s="29" t="e">
        <f t="shared" si="67"/>
        <v>#N/A</v>
      </c>
      <c r="CE29" s="31" t="e">
        <f t="shared" si="68"/>
        <v>#N/A</v>
      </c>
      <c r="CF29" s="29" t="e">
        <f t="shared" si="69"/>
        <v>#N/A</v>
      </c>
      <c r="CG29" s="31" t="e">
        <f t="shared" si="70"/>
        <v>#N/A</v>
      </c>
      <c r="CH29" s="29" t="e">
        <f t="shared" si="71"/>
        <v>#N/A</v>
      </c>
      <c r="CI29" s="31" t="e">
        <f t="shared" si="72"/>
        <v>#N/A</v>
      </c>
      <c r="CJ29" s="29" t="e">
        <f t="shared" si="73"/>
        <v>#N/A</v>
      </c>
      <c r="CK29" s="31" t="e">
        <f t="shared" si="74"/>
        <v>#N/A</v>
      </c>
      <c r="CL29" s="29" t="e">
        <f t="shared" si="75"/>
        <v>#N/A</v>
      </c>
      <c r="CM29" s="31" t="e">
        <f t="shared" si="76"/>
        <v>#N/A</v>
      </c>
      <c r="CN29" s="29" t="e">
        <f t="shared" si="77"/>
        <v>#N/A</v>
      </c>
      <c r="CO29" s="31" t="e">
        <f t="shared" si="78"/>
        <v>#N/A</v>
      </c>
      <c r="CP29" s="29" t="e">
        <f t="shared" si="79"/>
        <v>#N/A</v>
      </c>
      <c r="CQ29" s="31" t="e">
        <f t="shared" si="80"/>
        <v>#N/A</v>
      </c>
      <c r="CR29" s="29" t="e">
        <f t="shared" si="81"/>
        <v>#N/A</v>
      </c>
      <c r="CS29" s="31" t="e">
        <f t="shared" si="82"/>
        <v>#N/A</v>
      </c>
      <c r="CT29" s="29" t="e">
        <f t="shared" si="83"/>
        <v>#N/A</v>
      </c>
      <c r="CU29" s="31" t="e">
        <f t="shared" si="84"/>
        <v>#N/A</v>
      </c>
      <c r="CV29" s="29" t="e">
        <f t="shared" si="85"/>
        <v>#N/A</v>
      </c>
      <c r="CW29" s="31" t="e">
        <f t="shared" si="86"/>
        <v>#N/A</v>
      </c>
      <c r="CX29" s="29" t="e">
        <f t="shared" si="87"/>
        <v>#N/A</v>
      </c>
      <c r="CY29" s="31" t="e">
        <f t="shared" si="88"/>
        <v>#N/A</v>
      </c>
      <c r="CZ29" s="32" t="e">
        <f t="shared" si="89"/>
        <v>#N/A</v>
      </c>
      <c r="DA29" s="31" t="e">
        <f t="shared" si="90"/>
        <v>#N/A</v>
      </c>
      <c r="DB29" s="33" t="e">
        <f t="shared" si="91"/>
        <v>#N/A</v>
      </c>
      <c r="DC29" s="31" t="e">
        <f t="shared" si="92"/>
        <v>#N/A</v>
      </c>
      <c r="DD29" s="34" t="e">
        <f t="shared" si="93"/>
        <v>#N/A</v>
      </c>
      <c r="DE29" s="34" t="e">
        <f t="shared" si="94"/>
        <v>#N/A</v>
      </c>
      <c r="DF29" s="34" t="e">
        <f t="shared" si="95"/>
        <v>#N/A</v>
      </c>
      <c r="DG29" s="34" t="e">
        <f t="shared" si="96"/>
        <v>#N/A</v>
      </c>
      <c r="DH29" s="9">
        <f t="shared" si="97"/>
        <v>0</v>
      </c>
      <c r="DI29" s="9" t="e">
        <f t="shared" si="98"/>
        <v>#N/A</v>
      </c>
      <c r="DJ29" s="9" t="e">
        <f t="shared" si="99"/>
        <v>#N/A</v>
      </c>
      <c r="DK29" s="9" t="e">
        <f t="shared" si="100"/>
        <v>#N/A</v>
      </c>
      <c r="DL29" s="9" t="e">
        <f t="shared" si="101"/>
        <v>#N/A</v>
      </c>
      <c r="DM29" s="9" t="e">
        <f t="shared" si="102"/>
        <v>#N/A</v>
      </c>
      <c r="DN29" s="9" t="e">
        <f t="shared" si="103"/>
        <v>#N/A</v>
      </c>
      <c r="DO29" s="9" t="e">
        <f t="shared" si="104"/>
        <v>#N/A</v>
      </c>
      <c r="DP29" s="31" t="e">
        <f t="shared" si="105"/>
        <v>#N/A</v>
      </c>
      <c r="DQ29" s="29" t="e">
        <f t="shared" si="106"/>
        <v>#N/A</v>
      </c>
      <c r="DR29" s="31" t="e">
        <f t="shared" si="107"/>
        <v>#N/A</v>
      </c>
      <c r="DS29" s="29" t="e">
        <f t="shared" si="108"/>
        <v>#N/A</v>
      </c>
      <c r="DT29" s="31" t="e">
        <f t="shared" si="109"/>
        <v>#N/A</v>
      </c>
      <c r="DU29" s="29" t="e">
        <f t="shared" si="516"/>
        <v>#N/A</v>
      </c>
      <c r="DV29" s="31" t="e">
        <f t="shared" si="110"/>
        <v>#N/A</v>
      </c>
      <c r="DW29" s="29" t="e">
        <f t="shared" si="111"/>
        <v>#N/A</v>
      </c>
      <c r="DX29" s="31" t="e">
        <f t="shared" si="112"/>
        <v>#N/A</v>
      </c>
      <c r="DY29" s="29" t="e">
        <f t="shared" si="113"/>
        <v>#N/A</v>
      </c>
      <c r="DZ29" s="31" t="e">
        <f t="shared" si="114"/>
        <v>#N/A</v>
      </c>
      <c r="EA29" s="29" t="e">
        <f t="shared" si="115"/>
        <v>#N/A</v>
      </c>
      <c r="EB29" s="31" t="e">
        <f t="shared" si="116"/>
        <v>#N/A</v>
      </c>
      <c r="EC29" s="29" t="e">
        <f t="shared" si="117"/>
        <v>#N/A</v>
      </c>
      <c r="ED29" s="31" t="e">
        <f t="shared" si="118"/>
        <v>#N/A</v>
      </c>
      <c r="EE29" s="29" t="e">
        <f t="shared" si="119"/>
        <v>#N/A</v>
      </c>
      <c r="EF29" s="31" t="e">
        <f t="shared" si="120"/>
        <v>#N/A</v>
      </c>
      <c r="EG29" s="29" t="e">
        <f t="shared" si="121"/>
        <v>#N/A</v>
      </c>
      <c r="EH29" s="31" t="e">
        <f t="shared" si="122"/>
        <v>#N/A</v>
      </c>
      <c r="EI29" s="29" t="e">
        <f t="shared" si="123"/>
        <v>#N/A</v>
      </c>
      <c r="EJ29" s="31" t="e">
        <f t="shared" si="124"/>
        <v>#N/A</v>
      </c>
      <c r="EK29" s="29" t="e">
        <f t="shared" si="125"/>
        <v>#N/A</v>
      </c>
      <c r="EL29" s="31" t="e">
        <f t="shared" si="126"/>
        <v>#N/A</v>
      </c>
      <c r="EM29" s="29" t="e">
        <f t="shared" si="127"/>
        <v>#N/A</v>
      </c>
      <c r="EN29" s="31" t="e">
        <f t="shared" si="128"/>
        <v>#N/A</v>
      </c>
      <c r="EO29" s="29" t="e">
        <f t="shared" si="129"/>
        <v>#N/A</v>
      </c>
      <c r="EP29" s="31" t="e">
        <f t="shared" si="130"/>
        <v>#N/A</v>
      </c>
      <c r="EQ29" s="29" t="e">
        <f t="shared" si="131"/>
        <v>#N/A</v>
      </c>
      <c r="ER29" s="31" t="e">
        <f t="shared" si="132"/>
        <v>#N/A</v>
      </c>
      <c r="ES29" s="29" t="e">
        <f t="shared" si="133"/>
        <v>#N/A</v>
      </c>
      <c r="ET29" s="31" t="e">
        <f t="shared" si="134"/>
        <v>#N/A</v>
      </c>
      <c r="EU29" s="32" t="e">
        <f t="shared" si="135"/>
        <v>#N/A</v>
      </c>
      <c r="EV29" s="31" t="e">
        <f t="shared" si="136"/>
        <v>#N/A</v>
      </c>
      <c r="EW29" s="33" t="e">
        <f t="shared" si="137"/>
        <v>#N/A</v>
      </c>
      <c r="EX29" s="31" t="e">
        <f t="shared" si="138"/>
        <v>#N/A</v>
      </c>
      <c r="EY29" s="34" t="e">
        <f t="shared" si="139"/>
        <v>#N/A</v>
      </c>
      <c r="EZ29" s="34" t="e">
        <f t="shared" si="140"/>
        <v>#N/A</v>
      </c>
      <c r="FA29" s="34" t="e">
        <f t="shared" si="141"/>
        <v>#N/A</v>
      </c>
      <c r="FB29" s="34" t="e">
        <f t="shared" si="142"/>
        <v>#N/A</v>
      </c>
      <c r="FC29" s="9">
        <f t="shared" si="143"/>
        <v>0</v>
      </c>
      <c r="FD29" s="9" t="e">
        <f t="shared" si="144"/>
        <v>#N/A</v>
      </c>
      <c r="FE29" s="9" t="e">
        <f t="shared" si="145"/>
        <v>#N/A</v>
      </c>
      <c r="FF29" s="9" t="e">
        <f t="shared" si="146"/>
        <v>#N/A</v>
      </c>
      <c r="FG29" s="9" t="e">
        <f t="shared" si="147"/>
        <v>#N/A</v>
      </c>
      <c r="FH29" s="9" t="e">
        <f t="shared" si="148"/>
        <v>#N/A</v>
      </c>
      <c r="FI29" s="9" t="e">
        <f t="shared" si="149"/>
        <v>#N/A</v>
      </c>
      <c r="FJ29" s="9" t="e">
        <f t="shared" si="150"/>
        <v>#N/A</v>
      </c>
      <c r="FK29" s="31" t="e">
        <f t="shared" si="151"/>
        <v>#N/A</v>
      </c>
      <c r="FL29" s="29" t="e">
        <f t="shared" si="152"/>
        <v>#N/A</v>
      </c>
      <c r="FM29" s="31" t="e">
        <f t="shared" si="153"/>
        <v>#N/A</v>
      </c>
      <c r="FN29" s="29" t="e">
        <f t="shared" si="154"/>
        <v>#N/A</v>
      </c>
      <c r="FO29" s="31" t="e">
        <f t="shared" si="155"/>
        <v>#N/A</v>
      </c>
      <c r="FP29" s="29" t="e">
        <f t="shared" si="517"/>
        <v>#N/A</v>
      </c>
      <c r="FQ29" s="31" t="e">
        <f t="shared" si="156"/>
        <v>#N/A</v>
      </c>
      <c r="FR29" s="29" t="e">
        <f t="shared" si="157"/>
        <v>#N/A</v>
      </c>
      <c r="FS29" s="31" t="e">
        <f t="shared" si="158"/>
        <v>#N/A</v>
      </c>
      <c r="FT29" s="29" t="e">
        <f t="shared" si="159"/>
        <v>#N/A</v>
      </c>
      <c r="FU29" s="31" t="e">
        <f t="shared" si="160"/>
        <v>#N/A</v>
      </c>
      <c r="FV29" s="29" t="e">
        <f t="shared" si="161"/>
        <v>#N/A</v>
      </c>
      <c r="FW29" s="31" t="e">
        <f t="shared" si="162"/>
        <v>#N/A</v>
      </c>
      <c r="FX29" s="29" t="e">
        <f t="shared" si="163"/>
        <v>#N/A</v>
      </c>
      <c r="FY29" s="31" t="e">
        <f t="shared" si="164"/>
        <v>#N/A</v>
      </c>
      <c r="FZ29" s="29" t="e">
        <f t="shared" si="165"/>
        <v>#N/A</v>
      </c>
      <c r="GA29" s="31" t="e">
        <f t="shared" si="166"/>
        <v>#N/A</v>
      </c>
      <c r="GB29" s="29" t="e">
        <f t="shared" si="167"/>
        <v>#N/A</v>
      </c>
      <c r="GC29" s="31" t="e">
        <f t="shared" si="168"/>
        <v>#N/A</v>
      </c>
      <c r="GD29" s="29" t="e">
        <f t="shared" si="169"/>
        <v>#N/A</v>
      </c>
      <c r="GE29" s="31" t="e">
        <f t="shared" si="170"/>
        <v>#N/A</v>
      </c>
      <c r="GF29" s="29" t="e">
        <f t="shared" si="171"/>
        <v>#N/A</v>
      </c>
      <c r="GG29" s="31" t="e">
        <f t="shared" si="172"/>
        <v>#N/A</v>
      </c>
      <c r="GH29" s="29" t="e">
        <f t="shared" si="173"/>
        <v>#N/A</v>
      </c>
      <c r="GI29" s="31" t="e">
        <f t="shared" si="174"/>
        <v>#N/A</v>
      </c>
      <c r="GJ29" s="29" t="e">
        <f t="shared" si="175"/>
        <v>#N/A</v>
      </c>
      <c r="GK29" s="31" t="e">
        <f t="shared" si="176"/>
        <v>#N/A</v>
      </c>
      <c r="GL29" s="29" t="e">
        <f t="shared" si="177"/>
        <v>#N/A</v>
      </c>
      <c r="GM29" s="31" t="e">
        <f t="shared" si="178"/>
        <v>#N/A</v>
      </c>
      <c r="GN29" s="29" t="e">
        <f t="shared" si="179"/>
        <v>#N/A</v>
      </c>
      <c r="GO29" s="31" t="e">
        <f t="shared" si="180"/>
        <v>#N/A</v>
      </c>
      <c r="GP29" s="32" t="e">
        <f t="shared" si="181"/>
        <v>#N/A</v>
      </c>
      <c r="GQ29" s="31" t="e">
        <f t="shared" si="182"/>
        <v>#N/A</v>
      </c>
      <c r="GR29" s="33" t="e">
        <f t="shared" si="183"/>
        <v>#N/A</v>
      </c>
      <c r="GS29" s="31" t="e">
        <f t="shared" si="184"/>
        <v>#N/A</v>
      </c>
      <c r="GT29" s="34" t="e">
        <f t="shared" si="185"/>
        <v>#N/A</v>
      </c>
      <c r="GU29" s="34" t="e">
        <f t="shared" si="186"/>
        <v>#N/A</v>
      </c>
      <c r="GV29" s="34" t="e">
        <f t="shared" si="187"/>
        <v>#N/A</v>
      </c>
      <c r="GW29" s="34" t="e">
        <f t="shared" si="188"/>
        <v>#N/A</v>
      </c>
      <c r="GX29" s="9">
        <f t="shared" si="189"/>
        <v>0</v>
      </c>
      <c r="GY29" s="9" t="e">
        <f t="shared" si="190"/>
        <v>#N/A</v>
      </c>
      <c r="GZ29" s="9" t="e">
        <f t="shared" si="191"/>
        <v>#N/A</v>
      </c>
      <c r="HA29" s="9" t="e">
        <f t="shared" si="192"/>
        <v>#N/A</v>
      </c>
      <c r="HB29" s="9" t="e">
        <f t="shared" si="193"/>
        <v>#N/A</v>
      </c>
      <c r="HC29" s="9" t="e">
        <f t="shared" si="194"/>
        <v>#N/A</v>
      </c>
      <c r="HD29" s="9" t="e">
        <f t="shared" si="195"/>
        <v>#N/A</v>
      </c>
      <c r="HE29" s="9" t="e">
        <f t="shared" si="196"/>
        <v>#N/A</v>
      </c>
      <c r="HF29" s="31" t="e">
        <f t="shared" si="197"/>
        <v>#N/A</v>
      </c>
      <c r="HG29" s="29" t="e">
        <f t="shared" si="198"/>
        <v>#N/A</v>
      </c>
      <c r="HH29" s="31" t="e">
        <f t="shared" si="199"/>
        <v>#N/A</v>
      </c>
      <c r="HI29" s="29" t="e">
        <f t="shared" si="200"/>
        <v>#N/A</v>
      </c>
      <c r="HJ29" s="31" t="e">
        <f t="shared" si="201"/>
        <v>#N/A</v>
      </c>
      <c r="HK29" s="29" t="e">
        <f t="shared" si="518"/>
        <v>#N/A</v>
      </c>
      <c r="HL29" s="31" t="e">
        <f t="shared" si="202"/>
        <v>#N/A</v>
      </c>
      <c r="HM29" s="29" t="e">
        <f t="shared" si="203"/>
        <v>#N/A</v>
      </c>
      <c r="HN29" s="31" t="e">
        <f t="shared" si="204"/>
        <v>#N/A</v>
      </c>
      <c r="HO29" s="29" t="e">
        <f t="shared" si="205"/>
        <v>#N/A</v>
      </c>
      <c r="HP29" s="31" t="e">
        <f t="shared" si="206"/>
        <v>#N/A</v>
      </c>
      <c r="HQ29" s="29" t="e">
        <f t="shared" si="207"/>
        <v>#N/A</v>
      </c>
      <c r="HR29" s="31" t="e">
        <f t="shared" si="208"/>
        <v>#N/A</v>
      </c>
      <c r="HS29" s="29" t="e">
        <f t="shared" si="209"/>
        <v>#N/A</v>
      </c>
      <c r="HT29" s="31" t="e">
        <f t="shared" si="210"/>
        <v>#N/A</v>
      </c>
      <c r="HU29" s="29" t="e">
        <f t="shared" si="211"/>
        <v>#N/A</v>
      </c>
      <c r="HV29" s="31" t="e">
        <f t="shared" si="212"/>
        <v>#N/A</v>
      </c>
      <c r="HW29" s="29" t="e">
        <f t="shared" si="213"/>
        <v>#N/A</v>
      </c>
      <c r="HX29" s="31" t="e">
        <f t="shared" si="214"/>
        <v>#N/A</v>
      </c>
      <c r="HY29" s="29" t="e">
        <f t="shared" si="215"/>
        <v>#N/A</v>
      </c>
      <c r="HZ29" s="31" t="e">
        <f t="shared" si="216"/>
        <v>#N/A</v>
      </c>
      <c r="IA29" s="29" t="e">
        <f t="shared" si="217"/>
        <v>#N/A</v>
      </c>
      <c r="IB29" s="31" t="e">
        <f t="shared" si="218"/>
        <v>#N/A</v>
      </c>
      <c r="IC29" s="29" t="e">
        <f t="shared" si="219"/>
        <v>#N/A</v>
      </c>
      <c r="ID29" s="31" t="e">
        <f t="shared" si="220"/>
        <v>#N/A</v>
      </c>
      <c r="IE29" s="29" t="e">
        <f t="shared" si="221"/>
        <v>#N/A</v>
      </c>
      <c r="IF29" s="31" t="e">
        <f t="shared" si="222"/>
        <v>#N/A</v>
      </c>
      <c r="IG29" s="29" t="e">
        <f t="shared" si="223"/>
        <v>#N/A</v>
      </c>
      <c r="IH29" s="31" t="e">
        <f t="shared" si="224"/>
        <v>#N/A</v>
      </c>
      <c r="II29" s="29" t="e">
        <f t="shared" si="225"/>
        <v>#N/A</v>
      </c>
      <c r="IJ29" s="31" t="e">
        <f t="shared" si="226"/>
        <v>#N/A</v>
      </c>
      <c r="IK29" s="32" t="e">
        <f t="shared" si="227"/>
        <v>#N/A</v>
      </c>
      <c r="IL29" s="31" t="e">
        <f t="shared" si="228"/>
        <v>#N/A</v>
      </c>
      <c r="IM29" s="33" t="e">
        <f t="shared" si="229"/>
        <v>#N/A</v>
      </c>
      <c r="IN29" s="31" t="e">
        <f t="shared" si="230"/>
        <v>#N/A</v>
      </c>
      <c r="IO29" s="34" t="e">
        <f t="shared" si="231"/>
        <v>#N/A</v>
      </c>
      <c r="IP29" s="34" t="e">
        <f t="shared" si="232"/>
        <v>#N/A</v>
      </c>
      <c r="IQ29" s="34" t="e">
        <f t="shared" si="233"/>
        <v>#N/A</v>
      </c>
      <c r="IR29" s="34" t="e">
        <f t="shared" si="234"/>
        <v>#N/A</v>
      </c>
      <c r="IS29" s="9">
        <f t="shared" si="235"/>
        <v>0</v>
      </c>
      <c r="IT29" s="9" t="e">
        <f t="shared" si="236"/>
        <v>#N/A</v>
      </c>
      <c r="IU29" s="9" t="e">
        <f t="shared" si="237"/>
        <v>#N/A</v>
      </c>
      <c r="IV29" s="9" t="e">
        <f t="shared" si="238"/>
        <v>#N/A</v>
      </c>
      <c r="IW29" s="9" t="e">
        <f t="shared" si="239"/>
        <v>#N/A</v>
      </c>
      <c r="IX29" s="9" t="e">
        <f t="shared" si="240"/>
        <v>#N/A</v>
      </c>
      <c r="IY29" s="9" t="e">
        <f t="shared" si="241"/>
        <v>#N/A</v>
      </c>
      <c r="IZ29" s="9" t="e">
        <f t="shared" si="242"/>
        <v>#N/A</v>
      </c>
      <c r="JA29" s="31" t="e">
        <f t="shared" si="243"/>
        <v>#N/A</v>
      </c>
      <c r="JB29" s="29" t="e">
        <f t="shared" si="244"/>
        <v>#N/A</v>
      </c>
      <c r="JC29" s="31" t="e">
        <f t="shared" si="245"/>
        <v>#N/A</v>
      </c>
      <c r="JD29" s="29" t="e">
        <f t="shared" si="246"/>
        <v>#N/A</v>
      </c>
      <c r="JE29" s="31" t="e">
        <f t="shared" si="247"/>
        <v>#N/A</v>
      </c>
      <c r="JF29" s="29" t="e">
        <f t="shared" si="519"/>
        <v>#N/A</v>
      </c>
      <c r="JG29" s="31" t="e">
        <f t="shared" si="248"/>
        <v>#N/A</v>
      </c>
      <c r="JH29" s="29" t="e">
        <f t="shared" si="249"/>
        <v>#N/A</v>
      </c>
      <c r="JI29" s="31" t="e">
        <f t="shared" si="250"/>
        <v>#N/A</v>
      </c>
      <c r="JJ29" s="29" t="e">
        <f t="shared" si="251"/>
        <v>#N/A</v>
      </c>
      <c r="JK29" s="31" t="e">
        <f t="shared" si="252"/>
        <v>#N/A</v>
      </c>
      <c r="JL29" s="29" t="e">
        <f t="shared" si="253"/>
        <v>#N/A</v>
      </c>
      <c r="JM29" s="31" t="e">
        <f t="shared" si="254"/>
        <v>#N/A</v>
      </c>
      <c r="JN29" s="29" t="e">
        <f t="shared" si="255"/>
        <v>#N/A</v>
      </c>
      <c r="JO29" s="31" t="e">
        <f t="shared" si="256"/>
        <v>#N/A</v>
      </c>
      <c r="JP29" s="29" t="e">
        <f t="shared" si="257"/>
        <v>#N/A</v>
      </c>
      <c r="JQ29" s="31" t="e">
        <f t="shared" si="258"/>
        <v>#N/A</v>
      </c>
      <c r="JR29" s="29" t="e">
        <f t="shared" si="259"/>
        <v>#N/A</v>
      </c>
      <c r="JS29" s="31" t="e">
        <f t="shared" si="260"/>
        <v>#N/A</v>
      </c>
      <c r="JT29" s="29" t="e">
        <f t="shared" si="261"/>
        <v>#N/A</v>
      </c>
      <c r="JU29" s="31" t="e">
        <f t="shared" si="262"/>
        <v>#N/A</v>
      </c>
      <c r="JV29" s="29" t="e">
        <f t="shared" si="263"/>
        <v>#N/A</v>
      </c>
      <c r="JW29" s="31" t="e">
        <f t="shared" si="264"/>
        <v>#N/A</v>
      </c>
      <c r="JX29" s="29" t="e">
        <f t="shared" si="265"/>
        <v>#N/A</v>
      </c>
      <c r="JY29" s="31" t="e">
        <f t="shared" si="266"/>
        <v>#N/A</v>
      </c>
      <c r="JZ29" s="29" t="e">
        <f t="shared" si="267"/>
        <v>#N/A</v>
      </c>
      <c r="KA29" s="31" t="e">
        <f t="shared" si="268"/>
        <v>#N/A</v>
      </c>
      <c r="KB29" s="29" t="e">
        <f t="shared" si="269"/>
        <v>#N/A</v>
      </c>
      <c r="KC29" s="31" t="e">
        <f t="shared" si="270"/>
        <v>#N/A</v>
      </c>
      <c r="KD29" s="29" t="e">
        <f t="shared" si="271"/>
        <v>#N/A</v>
      </c>
      <c r="KE29" s="31" t="e">
        <f t="shared" si="272"/>
        <v>#N/A</v>
      </c>
      <c r="KF29" s="32" t="e">
        <f t="shared" si="273"/>
        <v>#N/A</v>
      </c>
      <c r="KG29" s="31" t="e">
        <f t="shared" si="274"/>
        <v>#N/A</v>
      </c>
      <c r="KH29" s="33" t="e">
        <f t="shared" si="275"/>
        <v>#N/A</v>
      </c>
      <c r="KI29" s="31" t="e">
        <f t="shared" si="276"/>
        <v>#N/A</v>
      </c>
      <c r="KJ29" s="34" t="e">
        <f t="shared" si="277"/>
        <v>#N/A</v>
      </c>
      <c r="KK29" s="34" t="e">
        <f t="shared" si="278"/>
        <v>#N/A</v>
      </c>
      <c r="KL29" s="34" t="e">
        <f t="shared" si="279"/>
        <v>#N/A</v>
      </c>
      <c r="KM29" s="34" t="e">
        <f t="shared" si="280"/>
        <v>#N/A</v>
      </c>
      <c r="KN29" s="9">
        <f t="shared" si="281"/>
        <v>0</v>
      </c>
      <c r="KO29" s="9" t="e">
        <f t="shared" si="282"/>
        <v>#N/A</v>
      </c>
      <c r="KP29" s="9" t="e">
        <f t="shared" si="283"/>
        <v>#N/A</v>
      </c>
      <c r="KQ29" s="9" t="e">
        <f t="shared" si="284"/>
        <v>#N/A</v>
      </c>
      <c r="KR29" s="9" t="e">
        <f t="shared" si="285"/>
        <v>#N/A</v>
      </c>
      <c r="KS29" s="9" t="e">
        <f t="shared" si="286"/>
        <v>#N/A</v>
      </c>
      <c r="KT29" s="9" t="e">
        <f t="shared" si="287"/>
        <v>#N/A</v>
      </c>
      <c r="KU29" s="9" t="e">
        <f t="shared" si="288"/>
        <v>#N/A</v>
      </c>
      <c r="KV29" s="31" t="e">
        <f t="shared" si="289"/>
        <v>#N/A</v>
      </c>
      <c r="KW29" s="29" t="e">
        <f t="shared" si="290"/>
        <v>#N/A</v>
      </c>
      <c r="KX29" s="31" t="e">
        <f t="shared" si="291"/>
        <v>#N/A</v>
      </c>
      <c r="KY29" s="29" t="e">
        <f t="shared" si="292"/>
        <v>#N/A</v>
      </c>
      <c r="KZ29" s="31" t="e">
        <f t="shared" si="293"/>
        <v>#N/A</v>
      </c>
      <c r="LA29" s="29" t="e">
        <f t="shared" si="520"/>
        <v>#N/A</v>
      </c>
      <c r="LB29" s="31" t="e">
        <f t="shared" si="294"/>
        <v>#N/A</v>
      </c>
      <c r="LC29" s="29" t="e">
        <f t="shared" si="295"/>
        <v>#N/A</v>
      </c>
      <c r="LD29" s="31" t="e">
        <f t="shared" si="296"/>
        <v>#N/A</v>
      </c>
      <c r="LE29" s="29" t="e">
        <f t="shared" si="297"/>
        <v>#N/A</v>
      </c>
      <c r="LF29" s="31" t="e">
        <f t="shared" si="298"/>
        <v>#N/A</v>
      </c>
      <c r="LG29" s="29" t="e">
        <f t="shared" si="299"/>
        <v>#N/A</v>
      </c>
      <c r="LH29" s="31" t="e">
        <f t="shared" si="300"/>
        <v>#N/A</v>
      </c>
      <c r="LI29" s="29" t="e">
        <f t="shared" si="301"/>
        <v>#N/A</v>
      </c>
      <c r="LJ29" s="31" t="e">
        <f t="shared" si="302"/>
        <v>#N/A</v>
      </c>
      <c r="LK29" s="29" t="e">
        <f t="shared" si="303"/>
        <v>#N/A</v>
      </c>
      <c r="LL29" s="31" t="e">
        <f t="shared" si="304"/>
        <v>#N/A</v>
      </c>
      <c r="LM29" s="29" t="e">
        <f t="shared" si="305"/>
        <v>#N/A</v>
      </c>
      <c r="LN29" s="31" t="e">
        <f t="shared" si="306"/>
        <v>#N/A</v>
      </c>
      <c r="LO29" s="29" t="e">
        <f t="shared" si="307"/>
        <v>#N/A</v>
      </c>
      <c r="LP29" s="31" t="e">
        <f t="shared" si="308"/>
        <v>#N/A</v>
      </c>
      <c r="LQ29" s="29" t="e">
        <f t="shared" si="309"/>
        <v>#N/A</v>
      </c>
      <c r="LR29" s="31" t="e">
        <f t="shared" si="310"/>
        <v>#N/A</v>
      </c>
      <c r="LS29" s="29" t="e">
        <f t="shared" si="311"/>
        <v>#N/A</v>
      </c>
      <c r="LT29" s="31" t="e">
        <f t="shared" si="312"/>
        <v>#N/A</v>
      </c>
      <c r="LU29" s="29" t="e">
        <f t="shared" si="313"/>
        <v>#N/A</v>
      </c>
      <c r="LV29" s="31" t="e">
        <f t="shared" si="314"/>
        <v>#N/A</v>
      </c>
      <c r="LW29" s="29" t="e">
        <f t="shared" si="315"/>
        <v>#N/A</v>
      </c>
      <c r="LX29" s="31" t="e">
        <f t="shared" si="316"/>
        <v>#N/A</v>
      </c>
      <c r="LY29" s="29" t="e">
        <f t="shared" si="317"/>
        <v>#N/A</v>
      </c>
      <c r="LZ29" s="31" t="e">
        <f t="shared" si="318"/>
        <v>#N/A</v>
      </c>
      <c r="MA29" s="32" t="e">
        <f t="shared" si="319"/>
        <v>#N/A</v>
      </c>
      <c r="MB29" s="31" t="e">
        <f t="shared" si="320"/>
        <v>#N/A</v>
      </c>
      <c r="MC29" s="33" t="e">
        <f t="shared" si="321"/>
        <v>#N/A</v>
      </c>
      <c r="MD29" s="31" t="e">
        <f t="shared" si="322"/>
        <v>#N/A</v>
      </c>
      <c r="ME29" s="34" t="e">
        <f t="shared" si="323"/>
        <v>#N/A</v>
      </c>
      <c r="MF29" s="34" t="e">
        <f t="shared" si="324"/>
        <v>#N/A</v>
      </c>
      <c r="MG29" s="34" t="e">
        <f t="shared" si="325"/>
        <v>#N/A</v>
      </c>
      <c r="MH29" s="34" t="e">
        <f t="shared" si="326"/>
        <v>#N/A</v>
      </c>
      <c r="MI29" s="9">
        <f t="shared" si="327"/>
        <v>0</v>
      </c>
      <c r="MJ29" s="9" t="e">
        <f t="shared" si="328"/>
        <v>#N/A</v>
      </c>
      <c r="MK29" s="9" t="e">
        <f t="shared" si="329"/>
        <v>#N/A</v>
      </c>
      <c r="ML29" s="9" t="e">
        <f t="shared" si="330"/>
        <v>#N/A</v>
      </c>
      <c r="MM29" s="9" t="e">
        <f t="shared" si="331"/>
        <v>#N/A</v>
      </c>
      <c r="MN29" s="9" t="e">
        <f t="shared" si="332"/>
        <v>#N/A</v>
      </c>
      <c r="MO29" s="9" t="e">
        <f t="shared" si="333"/>
        <v>#N/A</v>
      </c>
      <c r="MP29" s="9" t="e">
        <f t="shared" si="334"/>
        <v>#N/A</v>
      </c>
      <c r="MQ29" s="31" t="e">
        <f t="shared" si="335"/>
        <v>#N/A</v>
      </c>
      <c r="MR29" s="29" t="e">
        <f t="shared" si="336"/>
        <v>#N/A</v>
      </c>
      <c r="MS29" s="31" t="e">
        <f t="shared" si="337"/>
        <v>#N/A</v>
      </c>
      <c r="MT29" s="29" t="e">
        <f t="shared" si="338"/>
        <v>#N/A</v>
      </c>
      <c r="MU29" s="31" t="e">
        <f t="shared" si="339"/>
        <v>#N/A</v>
      </c>
      <c r="MV29" s="29" t="e">
        <f t="shared" si="521"/>
        <v>#N/A</v>
      </c>
      <c r="MW29" s="31" t="e">
        <f t="shared" si="340"/>
        <v>#N/A</v>
      </c>
      <c r="MX29" s="29" t="e">
        <f t="shared" si="341"/>
        <v>#N/A</v>
      </c>
      <c r="MY29" s="31" t="e">
        <f t="shared" si="342"/>
        <v>#N/A</v>
      </c>
      <c r="MZ29" s="29" t="e">
        <f t="shared" si="343"/>
        <v>#N/A</v>
      </c>
      <c r="NA29" s="31" t="e">
        <f t="shared" si="344"/>
        <v>#N/A</v>
      </c>
      <c r="NB29" s="29" t="e">
        <f t="shared" si="345"/>
        <v>#N/A</v>
      </c>
      <c r="NC29" s="31" t="e">
        <f t="shared" si="346"/>
        <v>#N/A</v>
      </c>
      <c r="ND29" s="29" t="e">
        <f t="shared" si="347"/>
        <v>#N/A</v>
      </c>
      <c r="NE29" s="31" t="e">
        <f t="shared" si="348"/>
        <v>#N/A</v>
      </c>
      <c r="NF29" s="29" t="e">
        <f t="shared" si="349"/>
        <v>#N/A</v>
      </c>
      <c r="NG29" s="31" t="e">
        <f t="shared" si="350"/>
        <v>#N/A</v>
      </c>
      <c r="NH29" s="29" t="e">
        <f t="shared" si="351"/>
        <v>#N/A</v>
      </c>
      <c r="NI29" s="31" t="e">
        <f t="shared" si="352"/>
        <v>#N/A</v>
      </c>
      <c r="NJ29" s="29" t="e">
        <f t="shared" si="353"/>
        <v>#N/A</v>
      </c>
      <c r="NK29" s="31" t="e">
        <f t="shared" si="354"/>
        <v>#N/A</v>
      </c>
      <c r="NL29" s="29" t="e">
        <f t="shared" si="355"/>
        <v>#N/A</v>
      </c>
      <c r="NM29" s="31" t="e">
        <f t="shared" si="356"/>
        <v>#N/A</v>
      </c>
      <c r="NN29" s="29" t="e">
        <f t="shared" si="357"/>
        <v>#N/A</v>
      </c>
      <c r="NO29" s="31" t="e">
        <f t="shared" si="358"/>
        <v>#N/A</v>
      </c>
      <c r="NP29" s="29" t="e">
        <f t="shared" si="359"/>
        <v>#N/A</v>
      </c>
      <c r="NQ29" s="31" t="e">
        <f t="shared" si="360"/>
        <v>#N/A</v>
      </c>
      <c r="NR29" s="29" t="e">
        <f t="shared" si="361"/>
        <v>#N/A</v>
      </c>
      <c r="NS29" s="31" t="e">
        <f t="shared" si="362"/>
        <v>#N/A</v>
      </c>
      <c r="NT29" s="29" t="e">
        <f t="shared" si="363"/>
        <v>#N/A</v>
      </c>
      <c r="NU29" s="31" t="e">
        <f t="shared" si="364"/>
        <v>#N/A</v>
      </c>
      <c r="NV29" s="32" t="e">
        <f t="shared" si="365"/>
        <v>#N/A</v>
      </c>
      <c r="NW29" s="31" t="e">
        <f t="shared" si="366"/>
        <v>#N/A</v>
      </c>
      <c r="NX29" s="33" t="e">
        <f t="shared" si="367"/>
        <v>#N/A</v>
      </c>
      <c r="NY29" s="31" t="e">
        <f t="shared" si="368"/>
        <v>#N/A</v>
      </c>
      <c r="NZ29" s="34" t="e">
        <f t="shared" si="369"/>
        <v>#N/A</v>
      </c>
      <c r="OA29" s="34" t="e">
        <f t="shared" si="370"/>
        <v>#N/A</v>
      </c>
      <c r="OB29" s="34" t="e">
        <f t="shared" si="371"/>
        <v>#N/A</v>
      </c>
      <c r="OC29" s="34" t="e">
        <f t="shared" si="372"/>
        <v>#N/A</v>
      </c>
      <c r="OD29" s="9">
        <f t="shared" si="373"/>
        <v>0</v>
      </c>
      <c r="OE29" s="9" t="e">
        <f t="shared" si="374"/>
        <v>#N/A</v>
      </c>
      <c r="OF29" s="9" t="e">
        <f t="shared" si="375"/>
        <v>#N/A</v>
      </c>
      <c r="OG29" s="9" t="e">
        <f t="shared" si="376"/>
        <v>#N/A</v>
      </c>
      <c r="OH29" s="9" t="e">
        <f t="shared" si="377"/>
        <v>#N/A</v>
      </c>
      <c r="OI29" s="9" t="e">
        <f t="shared" si="378"/>
        <v>#N/A</v>
      </c>
      <c r="OJ29" s="9" t="e">
        <f t="shared" si="379"/>
        <v>#N/A</v>
      </c>
      <c r="OK29" s="9" t="e">
        <f t="shared" si="380"/>
        <v>#N/A</v>
      </c>
      <c r="OL29" s="31" t="e">
        <f t="shared" si="381"/>
        <v>#N/A</v>
      </c>
      <c r="OM29" s="29" t="e">
        <f t="shared" si="382"/>
        <v>#N/A</v>
      </c>
      <c r="ON29" s="31" t="e">
        <f t="shared" si="383"/>
        <v>#N/A</v>
      </c>
      <c r="OO29" s="29" t="e">
        <f t="shared" si="384"/>
        <v>#N/A</v>
      </c>
      <c r="OP29" s="31" t="e">
        <f t="shared" si="385"/>
        <v>#N/A</v>
      </c>
      <c r="OQ29" s="29" t="e">
        <f t="shared" si="522"/>
        <v>#N/A</v>
      </c>
      <c r="OR29" s="31" t="e">
        <f t="shared" si="386"/>
        <v>#N/A</v>
      </c>
      <c r="OS29" s="29" t="e">
        <f t="shared" si="387"/>
        <v>#N/A</v>
      </c>
      <c r="OT29" s="31" t="e">
        <f t="shared" si="388"/>
        <v>#N/A</v>
      </c>
      <c r="OU29" s="29" t="e">
        <f t="shared" si="389"/>
        <v>#N/A</v>
      </c>
      <c r="OV29" s="31" t="e">
        <f t="shared" si="390"/>
        <v>#N/A</v>
      </c>
      <c r="OW29" s="29" t="e">
        <f t="shared" si="391"/>
        <v>#N/A</v>
      </c>
      <c r="OX29" s="31" t="e">
        <f t="shared" si="392"/>
        <v>#N/A</v>
      </c>
      <c r="OY29" s="29" t="e">
        <f t="shared" si="393"/>
        <v>#N/A</v>
      </c>
      <c r="OZ29" s="31" t="e">
        <f t="shared" si="394"/>
        <v>#N/A</v>
      </c>
      <c r="PA29" s="29" t="e">
        <f t="shared" si="395"/>
        <v>#N/A</v>
      </c>
      <c r="PB29" s="31" t="e">
        <f t="shared" si="396"/>
        <v>#N/A</v>
      </c>
      <c r="PC29" s="29" t="e">
        <f t="shared" si="397"/>
        <v>#N/A</v>
      </c>
      <c r="PD29" s="31" t="e">
        <f t="shared" si="398"/>
        <v>#N/A</v>
      </c>
      <c r="PE29" s="29" t="e">
        <f t="shared" si="399"/>
        <v>#N/A</v>
      </c>
      <c r="PF29" s="31" t="e">
        <f t="shared" si="400"/>
        <v>#N/A</v>
      </c>
      <c r="PG29" s="29" t="e">
        <f t="shared" si="401"/>
        <v>#N/A</v>
      </c>
      <c r="PH29" s="31" t="e">
        <f t="shared" si="402"/>
        <v>#N/A</v>
      </c>
      <c r="PI29" s="29" t="e">
        <f t="shared" si="403"/>
        <v>#N/A</v>
      </c>
      <c r="PJ29" s="31" t="e">
        <f t="shared" si="404"/>
        <v>#N/A</v>
      </c>
      <c r="PK29" s="29" t="e">
        <f t="shared" si="405"/>
        <v>#N/A</v>
      </c>
      <c r="PL29" s="31" t="e">
        <f t="shared" si="406"/>
        <v>#N/A</v>
      </c>
      <c r="PM29" s="29" t="e">
        <f t="shared" si="407"/>
        <v>#N/A</v>
      </c>
      <c r="PN29" s="31" t="e">
        <f t="shared" si="408"/>
        <v>#N/A</v>
      </c>
      <c r="PO29" s="29" t="e">
        <f t="shared" si="409"/>
        <v>#N/A</v>
      </c>
      <c r="PP29" s="31" t="e">
        <f t="shared" si="410"/>
        <v>#N/A</v>
      </c>
      <c r="PQ29" s="32" t="e">
        <f t="shared" si="411"/>
        <v>#N/A</v>
      </c>
      <c r="PR29" s="31" t="e">
        <f t="shared" si="412"/>
        <v>#N/A</v>
      </c>
      <c r="PS29" s="33" t="e">
        <f t="shared" si="413"/>
        <v>#N/A</v>
      </c>
      <c r="PT29" s="31" t="e">
        <f t="shared" si="414"/>
        <v>#N/A</v>
      </c>
      <c r="PU29" s="34" t="e">
        <f t="shared" si="415"/>
        <v>#N/A</v>
      </c>
      <c r="PV29" s="34" t="e">
        <f t="shared" si="416"/>
        <v>#N/A</v>
      </c>
      <c r="PW29" s="34" t="e">
        <f t="shared" si="417"/>
        <v>#N/A</v>
      </c>
      <c r="PX29" s="34" t="e">
        <f t="shared" si="418"/>
        <v>#N/A</v>
      </c>
      <c r="PY29" s="9">
        <f t="shared" si="419"/>
        <v>0</v>
      </c>
      <c r="PZ29" s="9" t="e">
        <f t="shared" si="420"/>
        <v>#N/A</v>
      </c>
      <c r="QA29" s="9" t="e">
        <f t="shared" si="421"/>
        <v>#N/A</v>
      </c>
      <c r="QB29" s="9" t="e">
        <f t="shared" si="422"/>
        <v>#N/A</v>
      </c>
      <c r="QC29" s="9" t="e">
        <f t="shared" si="423"/>
        <v>#N/A</v>
      </c>
      <c r="QD29" s="9" t="e">
        <f t="shared" si="424"/>
        <v>#N/A</v>
      </c>
      <c r="QE29" s="9" t="e">
        <f t="shared" si="425"/>
        <v>#N/A</v>
      </c>
      <c r="QF29" s="9" t="e">
        <f t="shared" si="426"/>
        <v>#N/A</v>
      </c>
      <c r="QG29" s="31" t="e">
        <f t="shared" si="427"/>
        <v>#N/A</v>
      </c>
      <c r="QH29" s="29" t="e">
        <f t="shared" si="428"/>
        <v>#N/A</v>
      </c>
      <c r="QI29" s="31" t="e">
        <f t="shared" si="429"/>
        <v>#N/A</v>
      </c>
      <c r="QJ29" s="29" t="e">
        <f t="shared" si="430"/>
        <v>#N/A</v>
      </c>
      <c r="QK29" s="31" t="e">
        <f t="shared" si="431"/>
        <v>#N/A</v>
      </c>
      <c r="QL29" s="29" t="e">
        <f t="shared" si="523"/>
        <v>#N/A</v>
      </c>
      <c r="QM29" s="31" t="e">
        <f t="shared" si="432"/>
        <v>#N/A</v>
      </c>
      <c r="QN29" s="29" t="e">
        <f t="shared" si="433"/>
        <v>#N/A</v>
      </c>
      <c r="QO29" s="31" t="e">
        <f t="shared" si="434"/>
        <v>#N/A</v>
      </c>
      <c r="QP29" s="29" t="e">
        <f t="shared" si="435"/>
        <v>#N/A</v>
      </c>
      <c r="QQ29" s="31" t="e">
        <f t="shared" si="436"/>
        <v>#N/A</v>
      </c>
      <c r="QR29" s="29" t="e">
        <f t="shared" si="437"/>
        <v>#N/A</v>
      </c>
      <c r="QS29" s="31" t="e">
        <f t="shared" si="438"/>
        <v>#N/A</v>
      </c>
      <c r="QT29" s="29" t="e">
        <f t="shared" si="439"/>
        <v>#N/A</v>
      </c>
      <c r="QU29" s="31" t="e">
        <f t="shared" si="440"/>
        <v>#N/A</v>
      </c>
      <c r="QV29" s="29" t="e">
        <f t="shared" si="441"/>
        <v>#N/A</v>
      </c>
      <c r="QW29" s="31" t="e">
        <f t="shared" si="442"/>
        <v>#N/A</v>
      </c>
      <c r="QX29" s="29" t="e">
        <f t="shared" si="443"/>
        <v>#N/A</v>
      </c>
      <c r="QY29" s="31" t="e">
        <f t="shared" si="444"/>
        <v>#N/A</v>
      </c>
      <c r="QZ29" s="29" t="e">
        <f t="shared" si="445"/>
        <v>#N/A</v>
      </c>
      <c r="RA29" s="31" t="e">
        <f t="shared" si="446"/>
        <v>#N/A</v>
      </c>
      <c r="RB29" s="29" t="e">
        <f t="shared" si="447"/>
        <v>#N/A</v>
      </c>
      <c r="RC29" s="31" t="e">
        <f t="shared" si="448"/>
        <v>#N/A</v>
      </c>
      <c r="RD29" s="29" t="e">
        <f t="shared" si="449"/>
        <v>#N/A</v>
      </c>
      <c r="RE29" s="31" t="e">
        <f t="shared" si="450"/>
        <v>#N/A</v>
      </c>
      <c r="RF29" s="29" t="e">
        <f t="shared" si="451"/>
        <v>#N/A</v>
      </c>
      <c r="RG29" s="31" t="e">
        <f t="shared" si="452"/>
        <v>#N/A</v>
      </c>
      <c r="RH29" s="29" t="e">
        <f t="shared" si="453"/>
        <v>#N/A</v>
      </c>
      <c r="RI29" s="31" t="e">
        <f t="shared" si="454"/>
        <v>#N/A</v>
      </c>
      <c r="RJ29" s="29" t="e">
        <f t="shared" si="455"/>
        <v>#N/A</v>
      </c>
      <c r="RK29" s="31" t="e">
        <f t="shared" si="456"/>
        <v>#N/A</v>
      </c>
      <c r="RL29" s="32" t="e">
        <f t="shared" si="457"/>
        <v>#N/A</v>
      </c>
      <c r="RM29" s="31" t="e">
        <f t="shared" si="458"/>
        <v>#N/A</v>
      </c>
      <c r="RN29" s="33" t="e">
        <f t="shared" si="459"/>
        <v>#N/A</v>
      </c>
      <c r="RO29" s="31" t="e">
        <f t="shared" si="460"/>
        <v>#N/A</v>
      </c>
      <c r="RP29" s="34" t="e">
        <f t="shared" si="461"/>
        <v>#N/A</v>
      </c>
      <c r="RQ29" s="34" t="e">
        <f t="shared" si="462"/>
        <v>#N/A</v>
      </c>
      <c r="RR29" s="34" t="e">
        <f t="shared" si="463"/>
        <v>#N/A</v>
      </c>
      <c r="RS29" s="34" t="e">
        <f t="shared" si="464"/>
        <v>#N/A</v>
      </c>
      <c r="RT29" s="9">
        <f t="shared" si="465"/>
        <v>0</v>
      </c>
      <c r="RU29" s="9" t="e">
        <f t="shared" si="466"/>
        <v>#N/A</v>
      </c>
      <c r="RV29" s="9" t="e">
        <f t="shared" si="467"/>
        <v>#N/A</v>
      </c>
      <c r="RW29" s="9" t="e">
        <f t="shared" si="468"/>
        <v>#N/A</v>
      </c>
      <c r="RX29" s="9" t="e">
        <f t="shared" si="469"/>
        <v>#N/A</v>
      </c>
      <c r="RY29" s="9" t="e">
        <f t="shared" si="470"/>
        <v>#N/A</v>
      </c>
      <c r="RZ29" s="9" t="e">
        <f t="shared" si="471"/>
        <v>#N/A</v>
      </c>
      <c r="SA29" s="9" t="e">
        <f t="shared" si="472"/>
        <v>#N/A</v>
      </c>
      <c r="SB29" s="31" t="e">
        <f t="shared" si="473"/>
        <v>#N/A</v>
      </c>
      <c r="SC29" s="29" t="e">
        <f t="shared" si="474"/>
        <v>#N/A</v>
      </c>
      <c r="SD29" s="31" t="e">
        <f t="shared" si="475"/>
        <v>#N/A</v>
      </c>
      <c r="SE29" s="29" t="e">
        <f t="shared" si="476"/>
        <v>#N/A</v>
      </c>
      <c r="SF29" s="31" t="e">
        <f t="shared" si="477"/>
        <v>#N/A</v>
      </c>
      <c r="SG29" s="29" t="e">
        <f t="shared" si="524"/>
        <v>#N/A</v>
      </c>
      <c r="SH29" s="31" t="e">
        <f t="shared" si="478"/>
        <v>#N/A</v>
      </c>
      <c r="SI29" s="29" t="e">
        <f t="shared" si="479"/>
        <v>#N/A</v>
      </c>
      <c r="SJ29" s="31" t="e">
        <f t="shared" si="480"/>
        <v>#N/A</v>
      </c>
      <c r="SK29" s="29" t="e">
        <f t="shared" si="481"/>
        <v>#N/A</v>
      </c>
      <c r="SL29" s="31" t="e">
        <f t="shared" si="482"/>
        <v>#N/A</v>
      </c>
      <c r="SM29" s="29" t="e">
        <f t="shared" si="483"/>
        <v>#N/A</v>
      </c>
      <c r="SN29" s="31" t="e">
        <f t="shared" si="484"/>
        <v>#N/A</v>
      </c>
      <c r="SO29" s="29" t="e">
        <f t="shared" si="485"/>
        <v>#N/A</v>
      </c>
      <c r="SP29" s="31" t="e">
        <f t="shared" si="486"/>
        <v>#N/A</v>
      </c>
      <c r="SQ29" s="29" t="e">
        <f t="shared" si="487"/>
        <v>#N/A</v>
      </c>
      <c r="SR29" s="31" t="e">
        <f t="shared" si="488"/>
        <v>#N/A</v>
      </c>
      <c r="SS29" s="29" t="e">
        <f t="shared" si="489"/>
        <v>#N/A</v>
      </c>
      <c r="ST29" s="31" t="e">
        <f t="shared" si="490"/>
        <v>#N/A</v>
      </c>
      <c r="SU29" s="29" t="e">
        <f t="shared" si="491"/>
        <v>#N/A</v>
      </c>
      <c r="SV29" s="31" t="e">
        <f t="shared" si="492"/>
        <v>#N/A</v>
      </c>
      <c r="SW29" s="29" t="e">
        <f t="shared" si="493"/>
        <v>#N/A</v>
      </c>
      <c r="SX29" s="31" t="e">
        <f t="shared" si="494"/>
        <v>#N/A</v>
      </c>
      <c r="SY29" s="29" t="e">
        <f t="shared" si="495"/>
        <v>#N/A</v>
      </c>
      <c r="SZ29" s="31" t="e">
        <f t="shared" si="496"/>
        <v>#N/A</v>
      </c>
      <c r="TA29" s="29" t="e">
        <f t="shared" si="497"/>
        <v>#N/A</v>
      </c>
      <c r="TB29" s="31" t="e">
        <f t="shared" si="498"/>
        <v>#N/A</v>
      </c>
      <c r="TC29" s="29" t="e">
        <f t="shared" si="499"/>
        <v>#N/A</v>
      </c>
      <c r="TD29" s="31" t="e">
        <f t="shared" si="500"/>
        <v>#N/A</v>
      </c>
      <c r="TE29" s="29" t="e">
        <f t="shared" si="501"/>
        <v>#N/A</v>
      </c>
      <c r="TF29" s="31" t="e">
        <f t="shared" si="502"/>
        <v>#N/A</v>
      </c>
      <c r="TG29" s="32" t="e">
        <f t="shared" si="503"/>
        <v>#N/A</v>
      </c>
      <c r="TH29" s="31" t="e">
        <f t="shared" si="504"/>
        <v>#N/A</v>
      </c>
      <c r="TI29" s="33" t="e">
        <f t="shared" si="505"/>
        <v>#N/A</v>
      </c>
      <c r="TJ29" s="31" t="e">
        <f t="shared" si="506"/>
        <v>#N/A</v>
      </c>
      <c r="TK29" s="34" t="e">
        <f t="shared" si="507"/>
        <v>#N/A</v>
      </c>
      <c r="TL29" s="34" t="e">
        <f t="shared" si="508"/>
        <v>#N/A</v>
      </c>
      <c r="TM29" s="34" t="e">
        <f t="shared" si="509"/>
        <v>#N/A</v>
      </c>
      <c r="TN29" s="34" t="e">
        <f t="shared" si="510"/>
        <v>#N/A</v>
      </c>
      <c r="TO29" s="49" t="str">
        <f t="shared" si="511"/>
        <v/>
      </c>
      <c r="TP29" s="49" t="str">
        <f t="shared" si="512"/>
        <v/>
      </c>
      <c r="TQ29" s="49" t="str">
        <f t="shared" si="513"/>
        <v/>
      </c>
      <c r="TR29" s="63" t="str">
        <f>IF(AND(D29&lt;&gt;"",E29&lt;&gt;""),TQ29*VLOOKUP(C29,Tableau1[#All],10,FALSE)+TP29*VLOOKUP(C29,Tableau1[#All],11,FALSE)+TO29*VLOOKUP(C29,Tableau1[#All],12,FALSE),"")</f>
        <v/>
      </c>
      <c r="TS29" s="64" t="str">
        <f>IF(AND(D29&lt;&gt;"",E29&lt;&gt;""),($TQ29/15)*VLOOKUP($C29,Tableau1[#All],11,FALSE)+$TP29*VLOOKUP($C29,Tableau1[#All],11,FALSE)+$TO29*VLOOKUP($C29,Tableau1[#All],12,FALSE),"")</f>
        <v/>
      </c>
      <c r="TT29" s="119" t="str">
        <f>IF(AND(D29&lt;&gt;"",E29&lt;&gt;""),(($TQ29/15)/10)*VLOOKUP($C29,Tableau1[#All],12,FALSE)+($TP29/10)*VLOOKUP($C29,Tableau1[#All],12,FALSE)+$TO29*VLOOKUP($C29,Tableau1[#All],12,FALSE),"")</f>
        <v/>
      </c>
      <c r="TU29" s="121">
        <f t="shared" si="0"/>
        <v>0</v>
      </c>
    </row>
    <row r="30" spans="2:541" ht="15.75" customHeight="1" thickBot="1">
      <c r="B30" s="59">
        <v>15</v>
      </c>
      <c r="C30" s="188"/>
      <c r="D30" s="110" t="str">
        <f>IF(C30&lt;&gt;"",VLOOKUP(C30,Tableau1[#All],2,FALSE),"")</f>
        <v/>
      </c>
      <c r="E30" s="46"/>
      <c r="F30" s="54"/>
      <c r="G30" s="51">
        <f t="shared" si="1"/>
        <v>0</v>
      </c>
      <c r="H30" s="94" t="e">
        <f>VLOOKUP($C30,Tableau1[#All],3,FALSE)</f>
        <v>#N/A</v>
      </c>
      <c r="I30" s="94" t="e">
        <f>VLOOKUP($C30,Tableau1[#All],4,FALSE)</f>
        <v>#N/A</v>
      </c>
      <c r="J30" s="94" t="e">
        <f>VLOOKUP($C30,Tableau1[#All],5,FALSE)</f>
        <v>#N/A</v>
      </c>
      <c r="K30" s="94" t="e">
        <f>VLOOKUP($C30,Tableau1[#All],6,FALSE)</f>
        <v>#N/A</v>
      </c>
      <c r="L30" s="94" t="e">
        <f>VLOOKUP($C30,Tableau1[#All],7,FALSE)</f>
        <v>#N/A</v>
      </c>
      <c r="M30" s="94" t="e">
        <f>VLOOKUP($C30,Tableau1[#All],8,FALSE)</f>
        <v>#N/A</v>
      </c>
      <c r="N30" s="94" t="e">
        <f>VLOOKUP($C30,Tableau1[#All],9,FALSE)</f>
        <v>#N/A</v>
      </c>
      <c r="O30" s="94" t="e">
        <f t="shared" si="2"/>
        <v>#N/A</v>
      </c>
      <c r="P30" s="94" t="e">
        <f t="shared" si="3"/>
        <v>#N/A</v>
      </c>
      <c r="Q30" s="94" t="e">
        <f t="shared" si="4"/>
        <v>#N/A</v>
      </c>
      <c r="R30" s="13">
        <f t="shared" si="5"/>
        <v>0</v>
      </c>
      <c r="S30" s="13" t="e">
        <f t="shared" si="6"/>
        <v>#N/A</v>
      </c>
      <c r="T30" s="13" t="e">
        <f t="shared" si="7"/>
        <v>#N/A</v>
      </c>
      <c r="U30" s="9" t="e">
        <f t="shared" si="8"/>
        <v>#N/A</v>
      </c>
      <c r="V30" s="9" t="e">
        <f t="shared" si="9"/>
        <v>#N/A</v>
      </c>
      <c r="W30" s="9" t="e">
        <f t="shared" si="10"/>
        <v>#N/A</v>
      </c>
      <c r="X30" s="9" t="e">
        <f t="shared" si="11"/>
        <v>#N/A</v>
      </c>
      <c r="Y30" s="13" t="e">
        <f t="shared" si="12"/>
        <v>#N/A</v>
      </c>
      <c r="Z30" s="95" t="e">
        <f t="shared" si="13"/>
        <v>#N/A</v>
      </c>
      <c r="AA30" s="96" t="e">
        <f t="shared" si="14"/>
        <v>#N/A</v>
      </c>
      <c r="AB30" s="95" t="e">
        <f t="shared" si="15"/>
        <v>#N/A</v>
      </c>
      <c r="AC30" s="96" t="e">
        <f t="shared" si="16"/>
        <v>#N/A</v>
      </c>
      <c r="AD30" s="95" t="e">
        <f t="shared" si="17"/>
        <v>#N/A</v>
      </c>
      <c r="AE30" s="96" t="e">
        <f t="shared" si="514"/>
        <v>#N/A</v>
      </c>
      <c r="AF30" s="31" t="e">
        <f t="shared" si="18"/>
        <v>#N/A</v>
      </c>
      <c r="AG30" s="29" t="e">
        <f t="shared" si="19"/>
        <v>#N/A</v>
      </c>
      <c r="AH30" s="31" t="e">
        <f t="shared" si="20"/>
        <v>#N/A</v>
      </c>
      <c r="AI30" s="29" t="e">
        <f t="shared" si="21"/>
        <v>#N/A</v>
      </c>
      <c r="AJ30" s="31" t="e">
        <f t="shared" si="22"/>
        <v>#N/A</v>
      </c>
      <c r="AK30" s="29" t="e">
        <f t="shared" si="23"/>
        <v>#N/A</v>
      </c>
      <c r="AL30" s="31" t="e">
        <f t="shared" si="24"/>
        <v>#N/A</v>
      </c>
      <c r="AM30" s="29" t="e">
        <f t="shared" si="25"/>
        <v>#N/A</v>
      </c>
      <c r="AN30" s="31" t="e">
        <f t="shared" si="26"/>
        <v>#N/A</v>
      </c>
      <c r="AO30" s="29" t="e">
        <f t="shared" si="27"/>
        <v>#N/A</v>
      </c>
      <c r="AP30" s="31" t="e">
        <f t="shared" si="28"/>
        <v>#N/A</v>
      </c>
      <c r="AQ30" s="29" t="e">
        <f t="shared" si="29"/>
        <v>#N/A</v>
      </c>
      <c r="AR30" s="31" t="e">
        <f t="shared" si="30"/>
        <v>#N/A</v>
      </c>
      <c r="AS30" s="29" t="e">
        <f t="shared" si="31"/>
        <v>#N/A</v>
      </c>
      <c r="AT30" s="31" t="e">
        <f t="shared" si="32"/>
        <v>#N/A</v>
      </c>
      <c r="AU30" s="29" t="e">
        <f t="shared" si="33"/>
        <v>#N/A</v>
      </c>
      <c r="AV30" s="31" t="e">
        <f t="shared" si="34"/>
        <v>#N/A</v>
      </c>
      <c r="AW30" s="29" t="e">
        <f t="shared" si="35"/>
        <v>#N/A</v>
      </c>
      <c r="AX30" s="31" t="e">
        <f t="shared" si="36"/>
        <v>#N/A</v>
      </c>
      <c r="AY30" s="29" t="e">
        <f t="shared" si="37"/>
        <v>#N/A</v>
      </c>
      <c r="AZ30" s="31" t="e">
        <f t="shared" si="38"/>
        <v>#N/A</v>
      </c>
      <c r="BA30" s="29" t="e">
        <f t="shared" si="39"/>
        <v>#N/A</v>
      </c>
      <c r="BB30" s="31" t="e">
        <f t="shared" si="40"/>
        <v>#N/A</v>
      </c>
      <c r="BC30" s="29" t="e">
        <f t="shared" si="41"/>
        <v>#N/A</v>
      </c>
      <c r="BD30" s="95" t="e">
        <f t="shared" si="42"/>
        <v>#N/A</v>
      </c>
      <c r="BE30" s="97" t="e">
        <f t="shared" si="43"/>
        <v>#N/A</v>
      </c>
      <c r="BF30" s="95" t="e">
        <f t="shared" si="44"/>
        <v>#N/A</v>
      </c>
      <c r="BG30" s="98" t="e">
        <f t="shared" si="45"/>
        <v>#N/A</v>
      </c>
      <c r="BH30" s="95" t="e">
        <f t="shared" si="46"/>
        <v>#N/A</v>
      </c>
      <c r="BI30" s="99" t="e">
        <f t="shared" si="47"/>
        <v>#N/A</v>
      </c>
      <c r="BJ30" s="34" t="e">
        <f t="shared" si="48"/>
        <v>#N/A</v>
      </c>
      <c r="BK30" s="34" t="e">
        <f t="shared" si="49"/>
        <v>#N/A</v>
      </c>
      <c r="BL30" s="34" t="e">
        <f t="shared" si="50"/>
        <v>#N/A</v>
      </c>
      <c r="BM30" s="13">
        <f t="shared" si="51"/>
        <v>0</v>
      </c>
      <c r="BN30" s="13" t="e">
        <f t="shared" si="52"/>
        <v>#N/A</v>
      </c>
      <c r="BO30" s="13" t="e">
        <f t="shared" si="53"/>
        <v>#N/A</v>
      </c>
      <c r="BP30" s="9" t="e">
        <f t="shared" si="54"/>
        <v>#N/A</v>
      </c>
      <c r="BQ30" s="9" t="e">
        <f t="shared" si="55"/>
        <v>#N/A</v>
      </c>
      <c r="BR30" s="9" t="e">
        <f t="shared" si="56"/>
        <v>#N/A</v>
      </c>
      <c r="BS30" s="9" t="e">
        <f t="shared" si="57"/>
        <v>#N/A</v>
      </c>
      <c r="BT30" s="13" t="e">
        <f t="shared" si="58"/>
        <v>#N/A</v>
      </c>
      <c r="BU30" s="95" t="e">
        <f t="shared" si="59"/>
        <v>#N/A</v>
      </c>
      <c r="BV30" s="96" t="e">
        <f t="shared" si="60"/>
        <v>#N/A</v>
      </c>
      <c r="BW30" s="95" t="e">
        <f t="shared" si="61"/>
        <v>#N/A</v>
      </c>
      <c r="BX30" s="96" t="e">
        <f t="shared" si="62"/>
        <v>#N/A</v>
      </c>
      <c r="BY30" s="95" t="e">
        <f t="shared" si="63"/>
        <v>#N/A</v>
      </c>
      <c r="BZ30" s="96" t="e">
        <f t="shared" si="515"/>
        <v>#N/A</v>
      </c>
      <c r="CA30" s="31" t="e">
        <f t="shared" si="64"/>
        <v>#N/A</v>
      </c>
      <c r="CB30" s="29" t="e">
        <f t="shared" si="65"/>
        <v>#N/A</v>
      </c>
      <c r="CC30" s="31" t="e">
        <f t="shared" si="66"/>
        <v>#N/A</v>
      </c>
      <c r="CD30" s="29" t="e">
        <f t="shared" si="67"/>
        <v>#N/A</v>
      </c>
      <c r="CE30" s="31" t="e">
        <f t="shared" si="68"/>
        <v>#N/A</v>
      </c>
      <c r="CF30" s="29" t="e">
        <f t="shared" si="69"/>
        <v>#N/A</v>
      </c>
      <c r="CG30" s="31" t="e">
        <f t="shared" si="70"/>
        <v>#N/A</v>
      </c>
      <c r="CH30" s="29" t="e">
        <f t="shared" si="71"/>
        <v>#N/A</v>
      </c>
      <c r="CI30" s="31" t="e">
        <f t="shared" si="72"/>
        <v>#N/A</v>
      </c>
      <c r="CJ30" s="29" t="e">
        <f t="shared" si="73"/>
        <v>#N/A</v>
      </c>
      <c r="CK30" s="31" t="e">
        <f t="shared" si="74"/>
        <v>#N/A</v>
      </c>
      <c r="CL30" s="29" t="e">
        <f t="shared" si="75"/>
        <v>#N/A</v>
      </c>
      <c r="CM30" s="31" t="e">
        <f t="shared" si="76"/>
        <v>#N/A</v>
      </c>
      <c r="CN30" s="29" t="e">
        <f t="shared" si="77"/>
        <v>#N/A</v>
      </c>
      <c r="CO30" s="31" t="e">
        <f t="shared" si="78"/>
        <v>#N/A</v>
      </c>
      <c r="CP30" s="29" t="e">
        <f t="shared" si="79"/>
        <v>#N/A</v>
      </c>
      <c r="CQ30" s="31" t="e">
        <f t="shared" si="80"/>
        <v>#N/A</v>
      </c>
      <c r="CR30" s="29" t="e">
        <f t="shared" si="81"/>
        <v>#N/A</v>
      </c>
      <c r="CS30" s="31" t="e">
        <f t="shared" si="82"/>
        <v>#N/A</v>
      </c>
      <c r="CT30" s="29" t="e">
        <f t="shared" si="83"/>
        <v>#N/A</v>
      </c>
      <c r="CU30" s="31" t="e">
        <f t="shared" si="84"/>
        <v>#N/A</v>
      </c>
      <c r="CV30" s="29" t="e">
        <f t="shared" si="85"/>
        <v>#N/A</v>
      </c>
      <c r="CW30" s="31" t="e">
        <f t="shared" si="86"/>
        <v>#N/A</v>
      </c>
      <c r="CX30" s="29" t="e">
        <f t="shared" si="87"/>
        <v>#N/A</v>
      </c>
      <c r="CY30" s="95" t="e">
        <f t="shared" si="88"/>
        <v>#N/A</v>
      </c>
      <c r="CZ30" s="97" t="e">
        <f t="shared" si="89"/>
        <v>#N/A</v>
      </c>
      <c r="DA30" s="95" t="e">
        <f t="shared" si="90"/>
        <v>#N/A</v>
      </c>
      <c r="DB30" s="98" t="e">
        <f t="shared" si="91"/>
        <v>#N/A</v>
      </c>
      <c r="DC30" s="95" t="e">
        <f t="shared" si="92"/>
        <v>#N/A</v>
      </c>
      <c r="DD30" s="99" t="e">
        <f t="shared" si="93"/>
        <v>#N/A</v>
      </c>
      <c r="DE30" s="34" t="e">
        <f t="shared" si="94"/>
        <v>#N/A</v>
      </c>
      <c r="DF30" s="34" t="e">
        <f t="shared" si="95"/>
        <v>#N/A</v>
      </c>
      <c r="DG30" s="34" t="e">
        <f t="shared" si="96"/>
        <v>#N/A</v>
      </c>
      <c r="DH30" s="13">
        <f t="shared" si="97"/>
        <v>0</v>
      </c>
      <c r="DI30" s="13" t="e">
        <f t="shared" si="98"/>
        <v>#N/A</v>
      </c>
      <c r="DJ30" s="13" t="e">
        <f t="shared" si="99"/>
        <v>#N/A</v>
      </c>
      <c r="DK30" s="9" t="e">
        <f t="shared" si="100"/>
        <v>#N/A</v>
      </c>
      <c r="DL30" s="9" t="e">
        <f t="shared" si="101"/>
        <v>#N/A</v>
      </c>
      <c r="DM30" s="9" t="e">
        <f t="shared" si="102"/>
        <v>#N/A</v>
      </c>
      <c r="DN30" s="9" t="e">
        <f t="shared" si="103"/>
        <v>#N/A</v>
      </c>
      <c r="DO30" s="13" t="e">
        <f t="shared" si="104"/>
        <v>#N/A</v>
      </c>
      <c r="DP30" s="95" t="e">
        <f t="shared" si="105"/>
        <v>#N/A</v>
      </c>
      <c r="DQ30" s="96" t="e">
        <f t="shared" si="106"/>
        <v>#N/A</v>
      </c>
      <c r="DR30" s="95" t="e">
        <f t="shared" si="107"/>
        <v>#N/A</v>
      </c>
      <c r="DS30" s="96" t="e">
        <f t="shared" si="108"/>
        <v>#N/A</v>
      </c>
      <c r="DT30" s="95" t="e">
        <f t="shared" si="109"/>
        <v>#N/A</v>
      </c>
      <c r="DU30" s="96" t="e">
        <f t="shared" si="516"/>
        <v>#N/A</v>
      </c>
      <c r="DV30" s="31" t="e">
        <f t="shared" si="110"/>
        <v>#N/A</v>
      </c>
      <c r="DW30" s="29" t="e">
        <f t="shared" si="111"/>
        <v>#N/A</v>
      </c>
      <c r="DX30" s="31" t="e">
        <f t="shared" si="112"/>
        <v>#N/A</v>
      </c>
      <c r="DY30" s="29" t="e">
        <f t="shared" si="113"/>
        <v>#N/A</v>
      </c>
      <c r="DZ30" s="31" t="e">
        <f t="shared" si="114"/>
        <v>#N/A</v>
      </c>
      <c r="EA30" s="29" t="e">
        <f t="shared" si="115"/>
        <v>#N/A</v>
      </c>
      <c r="EB30" s="31" t="e">
        <f t="shared" si="116"/>
        <v>#N/A</v>
      </c>
      <c r="EC30" s="29" t="e">
        <f t="shared" si="117"/>
        <v>#N/A</v>
      </c>
      <c r="ED30" s="31" t="e">
        <f t="shared" si="118"/>
        <v>#N/A</v>
      </c>
      <c r="EE30" s="29" t="e">
        <f t="shared" si="119"/>
        <v>#N/A</v>
      </c>
      <c r="EF30" s="31" t="e">
        <f t="shared" si="120"/>
        <v>#N/A</v>
      </c>
      <c r="EG30" s="29" t="e">
        <f t="shared" si="121"/>
        <v>#N/A</v>
      </c>
      <c r="EH30" s="31" t="e">
        <f t="shared" si="122"/>
        <v>#N/A</v>
      </c>
      <c r="EI30" s="29" t="e">
        <f t="shared" si="123"/>
        <v>#N/A</v>
      </c>
      <c r="EJ30" s="31" t="e">
        <f t="shared" si="124"/>
        <v>#N/A</v>
      </c>
      <c r="EK30" s="29" t="e">
        <f t="shared" si="125"/>
        <v>#N/A</v>
      </c>
      <c r="EL30" s="31" t="e">
        <f t="shared" si="126"/>
        <v>#N/A</v>
      </c>
      <c r="EM30" s="29" t="e">
        <f t="shared" si="127"/>
        <v>#N/A</v>
      </c>
      <c r="EN30" s="31" t="e">
        <f t="shared" si="128"/>
        <v>#N/A</v>
      </c>
      <c r="EO30" s="29" t="e">
        <f t="shared" si="129"/>
        <v>#N/A</v>
      </c>
      <c r="EP30" s="31" t="e">
        <f t="shared" si="130"/>
        <v>#N/A</v>
      </c>
      <c r="EQ30" s="29" t="e">
        <f t="shared" si="131"/>
        <v>#N/A</v>
      </c>
      <c r="ER30" s="31" t="e">
        <f t="shared" si="132"/>
        <v>#N/A</v>
      </c>
      <c r="ES30" s="29" t="e">
        <f t="shared" si="133"/>
        <v>#N/A</v>
      </c>
      <c r="ET30" s="95" t="e">
        <f t="shared" si="134"/>
        <v>#N/A</v>
      </c>
      <c r="EU30" s="97" t="e">
        <f t="shared" si="135"/>
        <v>#N/A</v>
      </c>
      <c r="EV30" s="95" t="e">
        <f t="shared" si="136"/>
        <v>#N/A</v>
      </c>
      <c r="EW30" s="98" t="e">
        <f t="shared" si="137"/>
        <v>#N/A</v>
      </c>
      <c r="EX30" s="95" t="e">
        <f t="shared" si="138"/>
        <v>#N/A</v>
      </c>
      <c r="EY30" s="99" t="e">
        <f t="shared" si="139"/>
        <v>#N/A</v>
      </c>
      <c r="EZ30" s="34" t="e">
        <f t="shared" si="140"/>
        <v>#N/A</v>
      </c>
      <c r="FA30" s="34" t="e">
        <f t="shared" si="141"/>
        <v>#N/A</v>
      </c>
      <c r="FB30" s="34" t="e">
        <f t="shared" si="142"/>
        <v>#N/A</v>
      </c>
      <c r="FC30" s="13">
        <f t="shared" si="143"/>
        <v>0</v>
      </c>
      <c r="FD30" s="13" t="e">
        <f t="shared" si="144"/>
        <v>#N/A</v>
      </c>
      <c r="FE30" s="13" t="e">
        <f t="shared" si="145"/>
        <v>#N/A</v>
      </c>
      <c r="FF30" s="9" t="e">
        <f t="shared" si="146"/>
        <v>#N/A</v>
      </c>
      <c r="FG30" s="9" t="e">
        <f t="shared" si="147"/>
        <v>#N/A</v>
      </c>
      <c r="FH30" s="9" t="e">
        <f t="shared" si="148"/>
        <v>#N/A</v>
      </c>
      <c r="FI30" s="9" t="e">
        <f t="shared" si="149"/>
        <v>#N/A</v>
      </c>
      <c r="FJ30" s="13" t="e">
        <f t="shared" si="150"/>
        <v>#N/A</v>
      </c>
      <c r="FK30" s="95" t="e">
        <f t="shared" si="151"/>
        <v>#N/A</v>
      </c>
      <c r="FL30" s="96" t="e">
        <f t="shared" si="152"/>
        <v>#N/A</v>
      </c>
      <c r="FM30" s="95" t="e">
        <f t="shared" si="153"/>
        <v>#N/A</v>
      </c>
      <c r="FN30" s="96" t="e">
        <f t="shared" si="154"/>
        <v>#N/A</v>
      </c>
      <c r="FO30" s="95" t="e">
        <f t="shared" si="155"/>
        <v>#N/A</v>
      </c>
      <c r="FP30" s="96" t="e">
        <f t="shared" si="517"/>
        <v>#N/A</v>
      </c>
      <c r="FQ30" s="31" t="e">
        <f t="shared" si="156"/>
        <v>#N/A</v>
      </c>
      <c r="FR30" s="29" t="e">
        <f t="shared" si="157"/>
        <v>#N/A</v>
      </c>
      <c r="FS30" s="31" t="e">
        <f t="shared" si="158"/>
        <v>#N/A</v>
      </c>
      <c r="FT30" s="29" t="e">
        <f t="shared" si="159"/>
        <v>#N/A</v>
      </c>
      <c r="FU30" s="31" t="e">
        <f t="shared" si="160"/>
        <v>#N/A</v>
      </c>
      <c r="FV30" s="29" t="e">
        <f t="shared" si="161"/>
        <v>#N/A</v>
      </c>
      <c r="FW30" s="31" t="e">
        <f t="shared" si="162"/>
        <v>#N/A</v>
      </c>
      <c r="FX30" s="29" t="e">
        <f t="shared" si="163"/>
        <v>#N/A</v>
      </c>
      <c r="FY30" s="31" t="e">
        <f t="shared" si="164"/>
        <v>#N/A</v>
      </c>
      <c r="FZ30" s="29" t="e">
        <f t="shared" si="165"/>
        <v>#N/A</v>
      </c>
      <c r="GA30" s="31" t="e">
        <f t="shared" si="166"/>
        <v>#N/A</v>
      </c>
      <c r="GB30" s="29" t="e">
        <f t="shared" si="167"/>
        <v>#N/A</v>
      </c>
      <c r="GC30" s="31" t="e">
        <f t="shared" si="168"/>
        <v>#N/A</v>
      </c>
      <c r="GD30" s="29" t="e">
        <f t="shared" si="169"/>
        <v>#N/A</v>
      </c>
      <c r="GE30" s="31" t="e">
        <f t="shared" si="170"/>
        <v>#N/A</v>
      </c>
      <c r="GF30" s="29" t="e">
        <f t="shared" si="171"/>
        <v>#N/A</v>
      </c>
      <c r="GG30" s="31" t="e">
        <f t="shared" si="172"/>
        <v>#N/A</v>
      </c>
      <c r="GH30" s="29" t="e">
        <f t="shared" si="173"/>
        <v>#N/A</v>
      </c>
      <c r="GI30" s="31" t="e">
        <f t="shared" si="174"/>
        <v>#N/A</v>
      </c>
      <c r="GJ30" s="29" t="e">
        <f t="shared" si="175"/>
        <v>#N/A</v>
      </c>
      <c r="GK30" s="31" t="e">
        <f t="shared" si="176"/>
        <v>#N/A</v>
      </c>
      <c r="GL30" s="29" t="e">
        <f t="shared" si="177"/>
        <v>#N/A</v>
      </c>
      <c r="GM30" s="31" t="e">
        <f t="shared" si="178"/>
        <v>#N/A</v>
      </c>
      <c r="GN30" s="29" t="e">
        <f t="shared" si="179"/>
        <v>#N/A</v>
      </c>
      <c r="GO30" s="95" t="e">
        <f t="shared" si="180"/>
        <v>#N/A</v>
      </c>
      <c r="GP30" s="97" t="e">
        <f t="shared" si="181"/>
        <v>#N/A</v>
      </c>
      <c r="GQ30" s="95" t="e">
        <f t="shared" si="182"/>
        <v>#N/A</v>
      </c>
      <c r="GR30" s="98" t="e">
        <f t="shared" si="183"/>
        <v>#N/A</v>
      </c>
      <c r="GS30" s="95" t="e">
        <f t="shared" si="184"/>
        <v>#N/A</v>
      </c>
      <c r="GT30" s="99" t="e">
        <f t="shared" si="185"/>
        <v>#N/A</v>
      </c>
      <c r="GU30" s="34" t="e">
        <f t="shared" si="186"/>
        <v>#N/A</v>
      </c>
      <c r="GV30" s="34" t="e">
        <f t="shared" si="187"/>
        <v>#N/A</v>
      </c>
      <c r="GW30" s="34" t="e">
        <f t="shared" si="188"/>
        <v>#N/A</v>
      </c>
      <c r="GX30" s="13">
        <f t="shared" si="189"/>
        <v>0</v>
      </c>
      <c r="GY30" s="13" t="e">
        <f t="shared" si="190"/>
        <v>#N/A</v>
      </c>
      <c r="GZ30" s="13" t="e">
        <f t="shared" si="191"/>
        <v>#N/A</v>
      </c>
      <c r="HA30" s="9" t="e">
        <f t="shared" si="192"/>
        <v>#N/A</v>
      </c>
      <c r="HB30" s="9" t="e">
        <f t="shared" si="193"/>
        <v>#N/A</v>
      </c>
      <c r="HC30" s="9" t="e">
        <f t="shared" si="194"/>
        <v>#N/A</v>
      </c>
      <c r="HD30" s="9" t="e">
        <f t="shared" si="195"/>
        <v>#N/A</v>
      </c>
      <c r="HE30" s="13" t="e">
        <f t="shared" si="196"/>
        <v>#N/A</v>
      </c>
      <c r="HF30" s="95" t="e">
        <f t="shared" si="197"/>
        <v>#N/A</v>
      </c>
      <c r="HG30" s="96" t="e">
        <f t="shared" si="198"/>
        <v>#N/A</v>
      </c>
      <c r="HH30" s="95" t="e">
        <f t="shared" si="199"/>
        <v>#N/A</v>
      </c>
      <c r="HI30" s="96" t="e">
        <f t="shared" si="200"/>
        <v>#N/A</v>
      </c>
      <c r="HJ30" s="95" t="e">
        <f t="shared" si="201"/>
        <v>#N/A</v>
      </c>
      <c r="HK30" s="96" t="e">
        <f t="shared" si="518"/>
        <v>#N/A</v>
      </c>
      <c r="HL30" s="31" t="e">
        <f t="shared" si="202"/>
        <v>#N/A</v>
      </c>
      <c r="HM30" s="29" t="e">
        <f t="shared" si="203"/>
        <v>#N/A</v>
      </c>
      <c r="HN30" s="31" t="e">
        <f t="shared" si="204"/>
        <v>#N/A</v>
      </c>
      <c r="HO30" s="29" t="e">
        <f t="shared" si="205"/>
        <v>#N/A</v>
      </c>
      <c r="HP30" s="31" t="e">
        <f t="shared" si="206"/>
        <v>#N/A</v>
      </c>
      <c r="HQ30" s="29" t="e">
        <f t="shared" si="207"/>
        <v>#N/A</v>
      </c>
      <c r="HR30" s="31" t="e">
        <f t="shared" si="208"/>
        <v>#N/A</v>
      </c>
      <c r="HS30" s="29" t="e">
        <f t="shared" si="209"/>
        <v>#N/A</v>
      </c>
      <c r="HT30" s="31" t="e">
        <f t="shared" si="210"/>
        <v>#N/A</v>
      </c>
      <c r="HU30" s="29" t="e">
        <f t="shared" si="211"/>
        <v>#N/A</v>
      </c>
      <c r="HV30" s="31" t="e">
        <f t="shared" si="212"/>
        <v>#N/A</v>
      </c>
      <c r="HW30" s="29" t="e">
        <f t="shared" si="213"/>
        <v>#N/A</v>
      </c>
      <c r="HX30" s="31" t="e">
        <f t="shared" si="214"/>
        <v>#N/A</v>
      </c>
      <c r="HY30" s="29" t="e">
        <f t="shared" si="215"/>
        <v>#N/A</v>
      </c>
      <c r="HZ30" s="31" t="e">
        <f t="shared" si="216"/>
        <v>#N/A</v>
      </c>
      <c r="IA30" s="29" t="e">
        <f t="shared" si="217"/>
        <v>#N/A</v>
      </c>
      <c r="IB30" s="31" t="e">
        <f t="shared" si="218"/>
        <v>#N/A</v>
      </c>
      <c r="IC30" s="29" t="e">
        <f t="shared" si="219"/>
        <v>#N/A</v>
      </c>
      <c r="ID30" s="31" t="e">
        <f t="shared" si="220"/>
        <v>#N/A</v>
      </c>
      <c r="IE30" s="29" t="e">
        <f t="shared" si="221"/>
        <v>#N/A</v>
      </c>
      <c r="IF30" s="31" t="e">
        <f t="shared" si="222"/>
        <v>#N/A</v>
      </c>
      <c r="IG30" s="29" t="e">
        <f t="shared" si="223"/>
        <v>#N/A</v>
      </c>
      <c r="IH30" s="31" t="e">
        <f t="shared" si="224"/>
        <v>#N/A</v>
      </c>
      <c r="II30" s="29" t="e">
        <f t="shared" si="225"/>
        <v>#N/A</v>
      </c>
      <c r="IJ30" s="95" t="e">
        <f t="shared" si="226"/>
        <v>#N/A</v>
      </c>
      <c r="IK30" s="97" t="e">
        <f t="shared" si="227"/>
        <v>#N/A</v>
      </c>
      <c r="IL30" s="95" t="e">
        <f t="shared" si="228"/>
        <v>#N/A</v>
      </c>
      <c r="IM30" s="98" t="e">
        <f t="shared" si="229"/>
        <v>#N/A</v>
      </c>
      <c r="IN30" s="95" t="e">
        <f t="shared" si="230"/>
        <v>#N/A</v>
      </c>
      <c r="IO30" s="99" t="e">
        <f t="shared" si="231"/>
        <v>#N/A</v>
      </c>
      <c r="IP30" s="34" t="e">
        <f t="shared" si="232"/>
        <v>#N/A</v>
      </c>
      <c r="IQ30" s="34" t="e">
        <f t="shared" si="233"/>
        <v>#N/A</v>
      </c>
      <c r="IR30" s="34" t="e">
        <f t="shared" si="234"/>
        <v>#N/A</v>
      </c>
      <c r="IS30" s="13">
        <f t="shared" si="235"/>
        <v>0</v>
      </c>
      <c r="IT30" s="13" t="e">
        <f t="shared" si="236"/>
        <v>#N/A</v>
      </c>
      <c r="IU30" s="13" t="e">
        <f t="shared" si="237"/>
        <v>#N/A</v>
      </c>
      <c r="IV30" s="9" t="e">
        <f t="shared" si="238"/>
        <v>#N/A</v>
      </c>
      <c r="IW30" s="9" t="e">
        <f t="shared" si="239"/>
        <v>#N/A</v>
      </c>
      <c r="IX30" s="9" t="e">
        <f t="shared" si="240"/>
        <v>#N/A</v>
      </c>
      <c r="IY30" s="9" t="e">
        <f t="shared" si="241"/>
        <v>#N/A</v>
      </c>
      <c r="IZ30" s="13" t="e">
        <f t="shared" si="242"/>
        <v>#N/A</v>
      </c>
      <c r="JA30" s="95" t="e">
        <f t="shared" si="243"/>
        <v>#N/A</v>
      </c>
      <c r="JB30" s="96" t="e">
        <f t="shared" si="244"/>
        <v>#N/A</v>
      </c>
      <c r="JC30" s="95" t="e">
        <f t="shared" si="245"/>
        <v>#N/A</v>
      </c>
      <c r="JD30" s="96" t="e">
        <f t="shared" si="246"/>
        <v>#N/A</v>
      </c>
      <c r="JE30" s="95" t="e">
        <f t="shared" si="247"/>
        <v>#N/A</v>
      </c>
      <c r="JF30" s="96" t="e">
        <f t="shared" si="519"/>
        <v>#N/A</v>
      </c>
      <c r="JG30" s="31" t="e">
        <f t="shared" si="248"/>
        <v>#N/A</v>
      </c>
      <c r="JH30" s="29" t="e">
        <f t="shared" si="249"/>
        <v>#N/A</v>
      </c>
      <c r="JI30" s="31" t="e">
        <f t="shared" si="250"/>
        <v>#N/A</v>
      </c>
      <c r="JJ30" s="29" t="e">
        <f t="shared" si="251"/>
        <v>#N/A</v>
      </c>
      <c r="JK30" s="31" t="e">
        <f t="shared" si="252"/>
        <v>#N/A</v>
      </c>
      <c r="JL30" s="29" t="e">
        <f t="shared" si="253"/>
        <v>#N/A</v>
      </c>
      <c r="JM30" s="31" t="e">
        <f t="shared" si="254"/>
        <v>#N/A</v>
      </c>
      <c r="JN30" s="29" t="e">
        <f t="shared" si="255"/>
        <v>#N/A</v>
      </c>
      <c r="JO30" s="31" t="e">
        <f t="shared" si="256"/>
        <v>#N/A</v>
      </c>
      <c r="JP30" s="29" t="e">
        <f t="shared" si="257"/>
        <v>#N/A</v>
      </c>
      <c r="JQ30" s="31" t="e">
        <f t="shared" si="258"/>
        <v>#N/A</v>
      </c>
      <c r="JR30" s="29" t="e">
        <f t="shared" si="259"/>
        <v>#N/A</v>
      </c>
      <c r="JS30" s="31" t="e">
        <f t="shared" si="260"/>
        <v>#N/A</v>
      </c>
      <c r="JT30" s="29" t="e">
        <f t="shared" si="261"/>
        <v>#N/A</v>
      </c>
      <c r="JU30" s="31" t="e">
        <f t="shared" si="262"/>
        <v>#N/A</v>
      </c>
      <c r="JV30" s="29" t="e">
        <f t="shared" si="263"/>
        <v>#N/A</v>
      </c>
      <c r="JW30" s="31" t="e">
        <f t="shared" si="264"/>
        <v>#N/A</v>
      </c>
      <c r="JX30" s="29" t="e">
        <f t="shared" si="265"/>
        <v>#N/A</v>
      </c>
      <c r="JY30" s="31" t="e">
        <f t="shared" si="266"/>
        <v>#N/A</v>
      </c>
      <c r="JZ30" s="29" t="e">
        <f t="shared" si="267"/>
        <v>#N/A</v>
      </c>
      <c r="KA30" s="31" t="e">
        <f t="shared" si="268"/>
        <v>#N/A</v>
      </c>
      <c r="KB30" s="29" t="e">
        <f t="shared" si="269"/>
        <v>#N/A</v>
      </c>
      <c r="KC30" s="31" t="e">
        <f t="shared" si="270"/>
        <v>#N/A</v>
      </c>
      <c r="KD30" s="29" t="e">
        <f t="shared" si="271"/>
        <v>#N/A</v>
      </c>
      <c r="KE30" s="95" t="e">
        <f t="shared" si="272"/>
        <v>#N/A</v>
      </c>
      <c r="KF30" s="97" t="e">
        <f t="shared" si="273"/>
        <v>#N/A</v>
      </c>
      <c r="KG30" s="95" t="e">
        <f t="shared" si="274"/>
        <v>#N/A</v>
      </c>
      <c r="KH30" s="98" t="e">
        <f t="shared" si="275"/>
        <v>#N/A</v>
      </c>
      <c r="KI30" s="95" t="e">
        <f t="shared" si="276"/>
        <v>#N/A</v>
      </c>
      <c r="KJ30" s="99" t="e">
        <f t="shared" si="277"/>
        <v>#N/A</v>
      </c>
      <c r="KK30" s="34" t="e">
        <f t="shared" si="278"/>
        <v>#N/A</v>
      </c>
      <c r="KL30" s="34" t="e">
        <f t="shared" si="279"/>
        <v>#N/A</v>
      </c>
      <c r="KM30" s="34" t="e">
        <f t="shared" si="280"/>
        <v>#N/A</v>
      </c>
      <c r="KN30" s="13">
        <f t="shared" si="281"/>
        <v>0</v>
      </c>
      <c r="KO30" s="13" t="e">
        <f t="shared" si="282"/>
        <v>#N/A</v>
      </c>
      <c r="KP30" s="13" t="e">
        <f t="shared" si="283"/>
        <v>#N/A</v>
      </c>
      <c r="KQ30" s="9" t="e">
        <f t="shared" si="284"/>
        <v>#N/A</v>
      </c>
      <c r="KR30" s="9" t="e">
        <f t="shared" si="285"/>
        <v>#N/A</v>
      </c>
      <c r="KS30" s="9" t="e">
        <f t="shared" si="286"/>
        <v>#N/A</v>
      </c>
      <c r="KT30" s="9" t="e">
        <f t="shared" si="287"/>
        <v>#N/A</v>
      </c>
      <c r="KU30" s="13" t="e">
        <f t="shared" si="288"/>
        <v>#N/A</v>
      </c>
      <c r="KV30" s="95" t="e">
        <f t="shared" si="289"/>
        <v>#N/A</v>
      </c>
      <c r="KW30" s="96" t="e">
        <f t="shared" si="290"/>
        <v>#N/A</v>
      </c>
      <c r="KX30" s="95" t="e">
        <f t="shared" si="291"/>
        <v>#N/A</v>
      </c>
      <c r="KY30" s="96" t="e">
        <f t="shared" si="292"/>
        <v>#N/A</v>
      </c>
      <c r="KZ30" s="95" t="e">
        <f t="shared" si="293"/>
        <v>#N/A</v>
      </c>
      <c r="LA30" s="96" t="e">
        <f t="shared" si="520"/>
        <v>#N/A</v>
      </c>
      <c r="LB30" s="31" t="e">
        <f t="shared" si="294"/>
        <v>#N/A</v>
      </c>
      <c r="LC30" s="29" t="e">
        <f t="shared" si="295"/>
        <v>#N/A</v>
      </c>
      <c r="LD30" s="31" t="e">
        <f t="shared" si="296"/>
        <v>#N/A</v>
      </c>
      <c r="LE30" s="29" t="e">
        <f t="shared" si="297"/>
        <v>#N/A</v>
      </c>
      <c r="LF30" s="31" t="e">
        <f t="shared" si="298"/>
        <v>#N/A</v>
      </c>
      <c r="LG30" s="29" t="e">
        <f t="shared" si="299"/>
        <v>#N/A</v>
      </c>
      <c r="LH30" s="31" t="e">
        <f t="shared" si="300"/>
        <v>#N/A</v>
      </c>
      <c r="LI30" s="29" t="e">
        <f t="shared" si="301"/>
        <v>#N/A</v>
      </c>
      <c r="LJ30" s="31" t="e">
        <f t="shared" si="302"/>
        <v>#N/A</v>
      </c>
      <c r="LK30" s="29" t="e">
        <f t="shared" si="303"/>
        <v>#N/A</v>
      </c>
      <c r="LL30" s="31" t="e">
        <f t="shared" si="304"/>
        <v>#N/A</v>
      </c>
      <c r="LM30" s="29" t="e">
        <f t="shared" si="305"/>
        <v>#N/A</v>
      </c>
      <c r="LN30" s="31" t="e">
        <f t="shared" si="306"/>
        <v>#N/A</v>
      </c>
      <c r="LO30" s="29" t="e">
        <f t="shared" si="307"/>
        <v>#N/A</v>
      </c>
      <c r="LP30" s="31" t="e">
        <f t="shared" si="308"/>
        <v>#N/A</v>
      </c>
      <c r="LQ30" s="29" t="e">
        <f t="shared" si="309"/>
        <v>#N/A</v>
      </c>
      <c r="LR30" s="31" t="e">
        <f t="shared" si="310"/>
        <v>#N/A</v>
      </c>
      <c r="LS30" s="29" t="e">
        <f t="shared" si="311"/>
        <v>#N/A</v>
      </c>
      <c r="LT30" s="31" t="e">
        <f t="shared" si="312"/>
        <v>#N/A</v>
      </c>
      <c r="LU30" s="29" t="e">
        <f t="shared" si="313"/>
        <v>#N/A</v>
      </c>
      <c r="LV30" s="31" t="e">
        <f t="shared" si="314"/>
        <v>#N/A</v>
      </c>
      <c r="LW30" s="29" t="e">
        <f t="shared" si="315"/>
        <v>#N/A</v>
      </c>
      <c r="LX30" s="31" t="e">
        <f t="shared" si="316"/>
        <v>#N/A</v>
      </c>
      <c r="LY30" s="29" t="e">
        <f t="shared" si="317"/>
        <v>#N/A</v>
      </c>
      <c r="LZ30" s="95" t="e">
        <f t="shared" si="318"/>
        <v>#N/A</v>
      </c>
      <c r="MA30" s="97" t="e">
        <f t="shared" si="319"/>
        <v>#N/A</v>
      </c>
      <c r="MB30" s="95" t="e">
        <f t="shared" si="320"/>
        <v>#N/A</v>
      </c>
      <c r="MC30" s="98" t="e">
        <f t="shared" si="321"/>
        <v>#N/A</v>
      </c>
      <c r="MD30" s="95" t="e">
        <f t="shared" si="322"/>
        <v>#N/A</v>
      </c>
      <c r="ME30" s="99" t="e">
        <f t="shared" si="323"/>
        <v>#N/A</v>
      </c>
      <c r="MF30" s="34" t="e">
        <f t="shared" si="324"/>
        <v>#N/A</v>
      </c>
      <c r="MG30" s="34" t="e">
        <f t="shared" si="325"/>
        <v>#N/A</v>
      </c>
      <c r="MH30" s="34" t="e">
        <f t="shared" si="326"/>
        <v>#N/A</v>
      </c>
      <c r="MI30" s="13">
        <f t="shared" si="327"/>
        <v>0</v>
      </c>
      <c r="MJ30" s="13" t="e">
        <f t="shared" si="328"/>
        <v>#N/A</v>
      </c>
      <c r="MK30" s="13" t="e">
        <f t="shared" si="329"/>
        <v>#N/A</v>
      </c>
      <c r="ML30" s="9" t="e">
        <f t="shared" si="330"/>
        <v>#N/A</v>
      </c>
      <c r="MM30" s="9" t="e">
        <f t="shared" si="331"/>
        <v>#N/A</v>
      </c>
      <c r="MN30" s="9" t="e">
        <f t="shared" si="332"/>
        <v>#N/A</v>
      </c>
      <c r="MO30" s="9" t="e">
        <f t="shared" si="333"/>
        <v>#N/A</v>
      </c>
      <c r="MP30" s="13" t="e">
        <f t="shared" si="334"/>
        <v>#N/A</v>
      </c>
      <c r="MQ30" s="95" t="e">
        <f t="shared" si="335"/>
        <v>#N/A</v>
      </c>
      <c r="MR30" s="96" t="e">
        <f t="shared" si="336"/>
        <v>#N/A</v>
      </c>
      <c r="MS30" s="95" t="e">
        <f t="shared" si="337"/>
        <v>#N/A</v>
      </c>
      <c r="MT30" s="96" t="e">
        <f t="shared" si="338"/>
        <v>#N/A</v>
      </c>
      <c r="MU30" s="95" t="e">
        <f t="shared" si="339"/>
        <v>#N/A</v>
      </c>
      <c r="MV30" s="96" t="e">
        <f t="shared" si="521"/>
        <v>#N/A</v>
      </c>
      <c r="MW30" s="31" t="e">
        <f t="shared" si="340"/>
        <v>#N/A</v>
      </c>
      <c r="MX30" s="29" t="e">
        <f t="shared" si="341"/>
        <v>#N/A</v>
      </c>
      <c r="MY30" s="31" t="e">
        <f t="shared" si="342"/>
        <v>#N/A</v>
      </c>
      <c r="MZ30" s="29" t="e">
        <f t="shared" si="343"/>
        <v>#N/A</v>
      </c>
      <c r="NA30" s="31" t="e">
        <f t="shared" si="344"/>
        <v>#N/A</v>
      </c>
      <c r="NB30" s="29" t="e">
        <f t="shared" si="345"/>
        <v>#N/A</v>
      </c>
      <c r="NC30" s="31" t="e">
        <f t="shared" si="346"/>
        <v>#N/A</v>
      </c>
      <c r="ND30" s="29" t="e">
        <f t="shared" si="347"/>
        <v>#N/A</v>
      </c>
      <c r="NE30" s="31" t="e">
        <f t="shared" si="348"/>
        <v>#N/A</v>
      </c>
      <c r="NF30" s="29" t="e">
        <f t="shared" si="349"/>
        <v>#N/A</v>
      </c>
      <c r="NG30" s="31" t="e">
        <f t="shared" si="350"/>
        <v>#N/A</v>
      </c>
      <c r="NH30" s="29" t="e">
        <f t="shared" si="351"/>
        <v>#N/A</v>
      </c>
      <c r="NI30" s="31" t="e">
        <f t="shared" si="352"/>
        <v>#N/A</v>
      </c>
      <c r="NJ30" s="29" t="e">
        <f t="shared" si="353"/>
        <v>#N/A</v>
      </c>
      <c r="NK30" s="31" t="e">
        <f t="shared" si="354"/>
        <v>#N/A</v>
      </c>
      <c r="NL30" s="29" t="e">
        <f t="shared" si="355"/>
        <v>#N/A</v>
      </c>
      <c r="NM30" s="31" t="e">
        <f t="shared" si="356"/>
        <v>#N/A</v>
      </c>
      <c r="NN30" s="29" t="e">
        <f t="shared" si="357"/>
        <v>#N/A</v>
      </c>
      <c r="NO30" s="31" t="e">
        <f t="shared" si="358"/>
        <v>#N/A</v>
      </c>
      <c r="NP30" s="29" t="e">
        <f t="shared" si="359"/>
        <v>#N/A</v>
      </c>
      <c r="NQ30" s="31" t="e">
        <f t="shared" si="360"/>
        <v>#N/A</v>
      </c>
      <c r="NR30" s="29" t="e">
        <f t="shared" si="361"/>
        <v>#N/A</v>
      </c>
      <c r="NS30" s="31" t="e">
        <f t="shared" si="362"/>
        <v>#N/A</v>
      </c>
      <c r="NT30" s="29" t="e">
        <f t="shared" si="363"/>
        <v>#N/A</v>
      </c>
      <c r="NU30" s="95" t="e">
        <f t="shared" si="364"/>
        <v>#N/A</v>
      </c>
      <c r="NV30" s="97" t="e">
        <f t="shared" si="365"/>
        <v>#N/A</v>
      </c>
      <c r="NW30" s="95" t="e">
        <f t="shared" si="366"/>
        <v>#N/A</v>
      </c>
      <c r="NX30" s="98" t="e">
        <f t="shared" si="367"/>
        <v>#N/A</v>
      </c>
      <c r="NY30" s="95" t="e">
        <f t="shared" si="368"/>
        <v>#N/A</v>
      </c>
      <c r="NZ30" s="99" t="e">
        <f t="shared" si="369"/>
        <v>#N/A</v>
      </c>
      <c r="OA30" s="34" t="e">
        <f t="shared" si="370"/>
        <v>#N/A</v>
      </c>
      <c r="OB30" s="34" t="e">
        <f t="shared" si="371"/>
        <v>#N/A</v>
      </c>
      <c r="OC30" s="34" t="e">
        <f t="shared" si="372"/>
        <v>#N/A</v>
      </c>
      <c r="OD30" s="13">
        <f t="shared" si="373"/>
        <v>0</v>
      </c>
      <c r="OE30" s="13" t="e">
        <f t="shared" si="374"/>
        <v>#N/A</v>
      </c>
      <c r="OF30" s="13" t="e">
        <f t="shared" si="375"/>
        <v>#N/A</v>
      </c>
      <c r="OG30" s="9" t="e">
        <f t="shared" si="376"/>
        <v>#N/A</v>
      </c>
      <c r="OH30" s="9" t="e">
        <f t="shared" si="377"/>
        <v>#N/A</v>
      </c>
      <c r="OI30" s="9" t="e">
        <f t="shared" si="378"/>
        <v>#N/A</v>
      </c>
      <c r="OJ30" s="9" t="e">
        <f t="shared" si="379"/>
        <v>#N/A</v>
      </c>
      <c r="OK30" s="13" t="e">
        <f t="shared" si="380"/>
        <v>#N/A</v>
      </c>
      <c r="OL30" s="95" t="e">
        <f t="shared" si="381"/>
        <v>#N/A</v>
      </c>
      <c r="OM30" s="96" t="e">
        <f t="shared" si="382"/>
        <v>#N/A</v>
      </c>
      <c r="ON30" s="95" t="e">
        <f t="shared" si="383"/>
        <v>#N/A</v>
      </c>
      <c r="OO30" s="96" t="e">
        <f t="shared" si="384"/>
        <v>#N/A</v>
      </c>
      <c r="OP30" s="95" t="e">
        <f t="shared" si="385"/>
        <v>#N/A</v>
      </c>
      <c r="OQ30" s="96" t="e">
        <f t="shared" si="522"/>
        <v>#N/A</v>
      </c>
      <c r="OR30" s="31" t="e">
        <f t="shared" si="386"/>
        <v>#N/A</v>
      </c>
      <c r="OS30" s="29" t="e">
        <f t="shared" si="387"/>
        <v>#N/A</v>
      </c>
      <c r="OT30" s="31" t="e">
        <f t="shared" si="388"/>
        <v>#N/A</v>
      </c>
      <c r="OU30" s="29" t="e">
        <f t="shared" si="389"/>
        <v>#N/A</v>
      </c>
      <c r="OV30" s="31" t="e">
        <f t="shared" si="390"/>
        <v>#N/A</v>
      </c>
      <c r="OW30" s="29" t="e">
        <f t="shared" si="391"/>
        <v>#N/A</v>
      </c>
      <c r="OX30" s="31" t="e">
        <f t="shared" si="392"/>
        <v>#N/A</v>
      </c>
      <c r="OY30" s="29" t="e">
        <f t="shared" si="393"/>
        <v>#N/A</v>
      </c>
      <c r="OZ30" s="31" t="e">
        <f t="shared" si="394"/>
        <v>#N/A</v>
      </c>
      <c r="PA30" s="29" t="e">
        <f t="shared" si="395"/>
        <v>#N/A</v>
      </c>
      <c r="PB30" s="31" t="e">
        <f t="shared" si="396"/>
        <v>#N/A</v>
      </c>
      <c r="PC30" s="29" t="e">
        <f t="shared" si="397"/>
        <v>#N/A</v>
      </c>
      <c r="PD30" s="31" t="e">
        <f t="shared" si="398"/>
        <v>#N/A</v>
      </c>
      <c r="PE30" s="29" t="e">
        <f t="shared" si="399"/>
        <v>#N/A</v>
      </c>
      <c r="PF30" s="31" t="e">
        <f t="shared" si="400"/>
        <v>#N/A</v>
      </c>
      <c r="PG30" s="29" t="e">
        <f t="shared" si="401"/>
        <v>#N/A</v>
      </c>
      <c r="PH30" s="31" t="e">
        <f t="shared" si="402"/>
        <v>#N/A</v>
      </c>
      <c r="PI30" s="29" t="e">
        <f t="shared" si="403"/>
        <v>#N/A</v>
      </c>
      <c r="PJ30" s="31" t="e">
        <f t="shared" si="404"/>
        <v>#N/A</v>
      </c>
      <c r="PK30" s="29" t="e">
        <f t="shared" si="405"/>
        <v>#N/A</v>
      </c>
      <c r="PL30" s="31" t="e">
        <f t="shared" si="406"/>
        <v>#N/A</v>
      </c>
      <c r="PM30" s="29" t="e">
        <f t="shared" si="407"/>
        <v>#N/A</v>
      </c>
      <c r="PN30" s="31" t="e">
        <f t="shared" si="408"/>
        <v>#N/A</v>
      </c>
      <c r="PO30" s="29" t="e">
        <f t="shared" si="409"/>
        <v>#N/A</v>
      </c>
      <c r="PP30" s="95" t="e">
        <f t="shared" si="410"/>
        <v>#N/A</v>
      </c>
      <c r="PQ30" s="97" t="e">
        <f t="shared" si="411"/>
        <v>#N/A</v>
      </c>
      <c r="PR30" s="95" t="e">
        <f t="shared" si="412"/>
        <v>#N/A</v>
      </c>
      <c r="PS30" s="98" t="e">
        <f t="shared" si="413"/>
        <v>#N/A</v>
      </c>
      <c r="PT30" s="95" t="e">
        <f t="shared" si="414"/>
        <v>#N/A</v>
      </c>
      <c r="PU30" s="99" t="e">
        <f t="shared" si="415"/>
        <v>#N/A</v>
      </c>
      <c r="PV30" s="34" t="e">
        <f t="shared" si="416"/>
        <v>#N/A</v>
      </c>
      <c r="PW30" s="34" t="e">
        <f t="shared" si="417"/>
        <v>#N/A</v>
      </c>
      <c r="PX30" s="34" t="e">
        <f t="shared" si="418"/>
        <v>#N/A</v>
      </c>
      <c r="PY30" s="13">
        <f t="shared" si="419"/>
        <v>0</v>
      </c>
      <c r="PZ30" s="13" t="e">
        <f t="shared" si="420"/>
        <v>#N/A</v>
      </c>
      <c r="QA30" s="13" t="e">
        <f t="shared" si="421"/>
        <v>#N/A</v>
      </c>
      <c r="QB30" s="9" t="e">
        <f t="shared" si="422"/>
        <v>#N/A</v>
      </c>
      <c r="QC30" s="9" t="e">
        <f t="shared" si="423"/>
        <v>#N/A</v>
      </c>
      <c r="QD30" s="9" t="e">
        <f t="shared" si="424"/>
        <v>#N/A</v>
      </c>
      <c r="QE30" s="9" t="e">
        <f t="shared" si="425"/>
        <v>#N/A</v>
      </c>
      <c r="QF30" s="13" t="e">
        <f t="shared" si="426"/>
        <v>#N/A</v>
      </c>
      <c r="QG30" s="95" t="e">
        <f t="shared" si="427"/>
        <v>#N/A</v>
      </c>
      <c r="QH30" s="96" t="e">
        <f t="shared" si="428"/>
        <v>#N/A</v>
      </c>
      <c r="QI30" s="95" t="e">
        <f t="shared" si="429"/>
        <v>#N/A</v>
      </c>
      <c r="QJ30" s="96" t="e">
        <f t="shared" si="430"/>
        <v>#N/A</v>
      </c>
      <c r="QK30" s="95" t="e">
        <f t="shared" si="431"/>
        <v>#N/A</v>
      </c>
      <c r="QL30" s="96" t="e">
        <f t="shared" si="523"/>
        <v>#N/A</v>
      </c>
      <c r="QM30" s="31" t="e">
        <f t="shared" si="432"/>
        <v>#N/A</v>
      </c>
      <c r="QN30" s="29" t="e">
        <f t="shared" si="433"/>
        <v>#N/A</v>
      </c>
      <c r="QO30" s="31" t="e">
        <f t="shared" si="434"/>
        <v>#N/A</v>
      </c>
      <c r="QP30" s="29" t="e">
        <f t="shared" si="435"/>
        <v>#N/A</v>
      </c>
      <c r="QQ30" s="31" t="e">
        <f t="shared" si="436"/>
        <v>#N/A</v>
      </c>
      <c r="QR30" s="29" t="e">
        <f t="shared" si="437"/>
        <v>#N/A</v>
      </c>
      <c r="QS30" s="31" t="e">
        <f t="shared" si="438"/>
        <v>#N/A</v>
      </c>
      <c r="QT30" s="29" t="e">
        <f t="shared" si="439"/>
        <v>#N/A</v>
      </c>
      <c r="QU30" s="31" t="e">
        <f t="shared" si="440"/>
        <v>#N/A</v>
      </c>
      <c r="QV30" s="29" t="e">
        <f t="shared" si="441"/>
        <v>#N/A</v>
      </c>
      <c r="QW30" s="31" t="e">
        <f t="shared" si="442"/>
        <v>#N/A</v>
      </c>
      <c r="QX30" s="29" t="e">
        <f t="shared" si="443"/>
        <v>#N/A</v>
      </c>
      <c r="QY30" s="31" t="e">
        <f t="shared" si="444"/>
        <v>#N/A</v>
      </c>
      <c r="QZ30" s="29" t="e">
        <f t="shared" si="445"/>
        <v>#N/A</v>
      </c>
      <c r="RA30" s="31" t="e">
        <f t="shared" si="446"/>
        <v>#N/A</v>
      </c>
      <c r="RB30" s="29" t="e">
        <f t="shared" si="447"/>
        <v>#N/A</v>
      </c>
      <c r="RC30" s="31" t="e">
        <f t="shared" si="448"/>
        <v>#N/A</v>
      </c>
      <c r="RD30" s="29" t="e">
        <f t="shared" si="449"/>
        <v>#N/A</v>
      </c>
      <c r="RE30" s="31" t="e">
        <f t="shared" si="450"/>
        <v>#N/A</v>
      </c>
      <c r="RF30" s="29" t="e">
        <f t="shared" si="451"/>
        <v>#N/A</v>
      </c>
      <c r="RG30" s="31" t="e">
        <f t="shared" si="452"/>
        <v>#N/A</v>
      </c>
      <c r="RH30" s="29" t="e">
        <f t="shared" si="453"/>
        <v>#N/A</v>
      </c>
      <c r="RI30" s="31" t="e">
        <f t="shared" si="454"/>
        <v>#N/A</v>
      </c>
      <c r="RJ30" s="29" t="e">
        <f t="shared" si="455"/>
        <v>#N/A</v>
      </c>
      <c r="RK30" s="95" t="e">
        <f t="shared" si="456"/>
        <v>#N/A</v>
      </c>
      <c r="RL30" s="97" t="e">
        <f t="shared" si="457"/>
        <v>#N/A</v>
      </c>
      <c r="RM30" s="95" t="e">
        <f t="shared" si="458"/>
        <v>#N/A</v>
      </c>
      <c r="RN30" s="98" t="e">
        <f t="shared" si="459"/>
        <v>#N/A</v>
      </c>
      <c r="RO30" s="95" t="e">
        <f t="shared" si="460"/>
        <v>#N/A</v>
      </c>
      <c r="RP30" s="99" t="e">
        <f t="shared" si="461"/>
        <v>#N/A</v>
      </c>
      <c r="RQ30" s="34" t="e">
        <f t="shared" si="462"/>
        <v>#N/A</v>
      </c>
      <c r="RR30" s="34" t="e">
        <f t="shared" si="463"/>
        <v>#N/A</v>
      </c>
      <c r="RS30" s="34" t="e">
        <f t="shared" si="464"/>
        <v>#N/A</v>
      </c>
      <c r="RT30" s="13">
        <f t="shared" si="465"/>
        <v>0</v>
      </c>
      <c r="RU30" s="13" t="e">
        <f t="shared" si="466"/>
        <v>#N/A</v>
      </c>
      <c r="RV30" s="13" t="e">
        <f t="shared" si="467"/>
        <v>#N/A</v>
      </c>
      <c r="RW30" s="9" t="e">
        <f t="shared" si="468"/>
        <v>#N/A</v>
      </c>
      <c r="RX30" s="9" t="e">
        <f t="shared" si="469"/>
        <v>#N/A</v>
      </c>
      <c r="RY30" s="9" t="e">
        <f t="shared" si="470"/>
        <v>#N/A</v>
      </c>
      <c r="RZ30" s="9" t="e">
        <f t="shared" si="471"/>
        <v>#N/A</v>
      </c>
      <c r="SA30" s="13" t="e">
        <f t="shared" si="472"/>
        <v>#N/A</v>
      </c>
      <c r="SB30" s="95" t="e">
        <f t="shared" si="473"/>
        <v>#N/A</v>
      </c>
      <c r="SC30" s="96" t="e">
        <f t="shared" si="474"/>
        <v>#N/A</v>
      </c>
      <c r="SD30" s="95" t="e">
        <f t="shared" si="475"/>
        <v>#N/A</v>
      </c>
      <c r="SE30" s="96" t="e">
        <f t="shared" si="476"/>
        <v>#N/A</v>
      </c>
      <c r="SF30" s="95" t="e">
        <f t="shared" si="477"/>
        <v>#N/A</v>
      </c>
      <c r="SG30" s="96" t="e">
        <f t="shared" si="524"/>
        <v>#N/A</v>
      </c>
      <c r="SH30" s="31" t="e">
        <f t="shared" si="478"/>
        <v>#N/A</v>
      </c>
      <c r="SI30" s="29" t="e">
        <f t="shared" si="479"/>
        <v>#N/A</v>
      </c>
      <c r="SJ30" s="31" t="e">
        <f t="shared" si="480"/>
        <v>#N/A</v>
      </c>
      <c r="SK30" s="29" t="e">
        <f t="shared" si="481"/>
        <v>#N/A</v>
      </c>
      <c r="SL30" s="31" t="e">
        <f t="shared" si="482"/>
        <v>#N/A</v>
      </c>
      <c r="SM30" s="29" t="e">
        <f t="shared" si="483"/>
        <v>#N/A</v>
      </c>
      <c r="SN30" s="31" t="e">
        <f t="shared" si="484"/>
        <v>#N/A</v>
      </c>
      <c r="SO30" s="29" t="e">
        <f t="shared" si="485"/>
        <v>#N/A</v>
      </c>
      <c r="SP30" s="31" t="e">
        <f t="shared" si="486"/>
        <v>#N/A</v>
      </c>
      <c r="SQ30" s="29" t="e">
        <f t="shared" si="487"/>
        <v>#N/A</v>
      </c>
      <c r="SR30" s="31" t="e">
        <f t="shared" si="488"/>
        <v>#N/A</v>
      </c>
      <c r="SS30" s="29" t="e">
        <f t="shared" si="489"/>
        <v>#N/A</v>
      </c>
      <c r="ST30" s="31" t="e">
        <f t="shared" si="490"/>
        <v>#N/A</v>
      </c>
      <c r="SU30" s="29" t="e">
        <f t="shared" si="491"/>
        <v>#N/A</v>
      </c>
      <c r="SV30" s="31" t="e">
        <f t="shared" si="492"/>
        <v>#N/A</v>
      </c>
      <c r="SW30" s="29" t="e">
        <f t="shared" si="493"/>
        <v>#N/A</v>
      </c>
      <c r="SX30" s="31" t="e">
        <f t="shared" si="494"/>
        <v>#N/A</v>
      </c>
      <c r="SY30" s="29" t="e">
        <f t="shared" si="495"/>
        <v>#N/A</v>
      </c>
      <c r="SZ30" s="31" t="e">
        <f t="shared" si="496"/>
        <v>#N/A</v>
      </c>
      <c r="TA30" s="29" t="e">
        <f t="shared" si="497"/>
        <v>#N/A</v>
      </c>
      <c r="TB30" s="31" t="e">
        <f t="shared" si="498"/>
        <v>#N/A</v>
      </c>
      <c r="TC30" s="29" t="e">
        <f t="shared" si="499"/>
        <v>#N/A</v>
      </c>
      <c r="TD30" s="31" t="e">
        <f t="shared" si="500"/>
        <v>#N/A</v>
      </c>
      <c r="TE30" s="29" t="e">
        <f t="shared" si="501"/>
        <v>#N/A</v>
      </c>
      <c r="TF30" s="95" t="e">
        <f t="shared" si="502"/>
        <v>#N/A</v>
      </c>
      <c r="TG30" s="97" t="e">
        <f t="shared" si="503"/>
        <v>#N/A</v>
      </c>
      <c r="TH30" s="95" t="e">
        <f t="shared" si="504"/>
        <v>#N/A</v>
      </c>
      <c r="TI30" s="98" t="e">
        <f t="shared" si="505"/>
        <v>#N/A</v>
      </c>
      <c r="TJ30" s="95" t="e">
        <f t="shared" si="506"/>
        <v>#N/A</v>
      </c>
      <c r="TK30" s="99" t="e">
        <f t="shared" si="507"/>
        <v>#N/A</v>
      </c>
      <c r="TL30" s="34" t="e">
        <f t="shared" si="508"/>
        <v>#N/A</v>
      </c>
      <c r="TM30" s="34" t="e">
        <f t="shared" si="509"/>
        <v>#N/A</v>
      </c>
      <c r="TN30" s="34" t="e">
        <f t="shared" si="510"/>
        <v>#N/A</v>
      </c>
      <c r="TO30" s="49" t="str">
        <f t="shared" si="511"/>
        <v/>
      </c>
      <c r="TP30" s="49" t="str">
        <f t="shared" si="512"/>
        <v/>
      </c>
      <c r="TQ30" s="49" t="str">
        <f t="shared" si="513"/>
        <v/>
      </c>
      <c r="TR30" s="63" t="str">
        <f>IF(AND(D30&lt;&gt;"",E30&lt;&gt;""),TQ30*VLOOKUP(C30,Tableau1[#All],10,FALSE)+TP30*VLOOKUP(C30,Tableau1[#All],11,FALSE)+TO30*VLOOKUP(C30,Tableau1[#All],12,FALSE),"")</f>
        <v/>
      </c>
      <c r="TS30" s="64" t="str">
        <f>IF(AND(D30&lt;&gt;"",E30&lt;&gt;""),($TQ30/15)*VLOOKUP($C30,Tableau1[#All],11,FALSE)+$TP30*VLOOKUP($C30,Tableau1[#All],11,FALSE)+$TO30*VLOOKUP($C30,Tableau1[#All],12,FALSE),"")</f>
        <v/>
      </c>
      <c r="TT30" s="119" t="str">
        <f>IF(AND(D30&lt;&gt;"",E30&lt;&gt;""),(($TQ30/15)/10)*VLOOKUP($C30,Tableau1[#All],12,FALSE)+($TP30/10)*VLOOKUP($C30,Tableau1[#All],12,FALSE)+$TO30*VLOOKUP($C30,Tableau1[#All],12,FALSE),"")</f>
        <v/>
      </c>
      <c r="TU30" s="122">
        <f t="shared" si="0"/>
        <v>0</v>
      </c>
    </row>
    <row r="31" spans="2:541" ht="15.75" customHeight="1" thickBot="1">
      <c r="C31" s="25"/>
      <c r="AA31" s="1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V31" s="1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DQ31" s="1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FL31" s="1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HG31" s="1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JB31" s="1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W31" s="1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MR31" s="1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OM31" s="1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QH31" s="1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SC31" s="1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Q31" s="116" t="s">
        <v>165</v>
      </c>
      <c r="TR31" s="117">
        <f>SUM(TR13:TR30)</f>
        <v>1009.2121212121211</v>
      </c>
      <c r="TS31" s="154" t="s">
        <v>142</v>
      </c>
      <c r="TT31" s="155"/>
      <c r="TU31" s="120">
        <f>SUM(TU13:TU30)</f>
        <v>1167.030303030303</v>
      </c>
    </row>
    <row r="32" spans="2:541" ht="15.75" customHeight="1">
      <c r="C32" s="25"/>
      <c r="AA32" s="1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V32" s="1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DQ32" s="1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FL32" s="1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HG32" s="1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JB32" s="1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W32" s="1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MR32" s="1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OM32" s="1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QH32" s="1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SC32" s="1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</row>
    <row r="33" spans="3:541" ht="15.75" customHeight="1" thickBot="1"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  <c r="IV33" s="114"/>
      <c r="IW33" s="114"/>
      <c r="IX33" s="114"/>
      <c r="IY33" s="114"/>
      <c r="IZ33" s="114"/>
      <c r="JA33" s="114"/>
      <c r="JB33" s="114"/>
      <c r="JC33" s="114"/>
      <c r="JD33" s="114"/>
      <c r="JE33" s="114"/>
      <c r="JF33" s="114"/>
      <c r="JG33" s="114"/>
      <c r="JH33" s="114"/>
      <c r="JI33" s="114"/>
      <c r="JJ33" s="114"/>
      <c r="JK33" s="114"/>
      <c r="JL33" s="114"/>
      <c r="JM33" s="114"/>
      <c r="JN33" s="114"/>
      <c r="JO33" s="114"/>
      <c r="JP33" s="114"/>
      <c r="JQ33" s="114"/>
      <c r="JR33" s="114"/>
      <c r="JS33" s="114"/>
      <c r="JT33" s="114"/>
      <c r="JU33" s="114"/>
      <c r="JV33" s="114"/>
      <c r="JW33" s="114"/>
      <c r="JX33" s="114"/>
      <c r="JY33" s="114"/>
      <c r="JZ33" s="114"/>
      <c r="KA33" s="114"/>
      <c r="KB33" s="114"/>
      <c r="KC33" s="114"/>
      <c r="KD33" s="114"/>
      <c r="KE33" s="114"/>
      <c r="KF33" s="114"/>
      <c r="KG33" s="114"/>
      <c r="KH33" s="114"/>
      <c r="KI33" s="114"/>
      <c r="KJ33" s="114"/>
      <c r="KK33" s="114"/>
      <c r="KL33" s="114"/>
      <c r="KM33" s="114"/>
      <c r="KN33" s="114"/>
      <c r="KO33" s="114"/>
      <c r="KP33" s="114"/>
      <c r="KQ33" s="114"/>
      <c r="KR33" s="114"/>
      <c r="KS33" s="114"/>
      <c r="KT33" s="114"/>
      <c r="KU33" s="114"/>
      <c r="KV33" s="114"/>
      <c r="KW33" s="114"/>
      <c r="KX33" s="114"/>
      <c r="KY33" s="114"/>
      <c r="KZ33" s="114"/>
      <c r="LA33" s="114"/>
      <c r="LB33" s="114"/>
      <c r="LC33" s="114"/>
      <c r="LD33" s="114"/>
      <c r="LE33" s="114"/>
      <c r="LF33" s="114"/>
      <c r="LG33" s="114"/>
      <c r="LH33" s="114"/>
      <c r="LI33" s="114"/>
      <c r="LJ33" s="114"/>
      <c r="LK33" s="114"/>
      <c r="LL33" s="114"/>
      <c r="LM33" s="114"/>
      <c r="LN33" s="114"/>
      <c r="LO33" s="114"/>
      <c r="LP33" s="114"/>
      <c r="LQ33" s="114"/>
      <c r="LR33" s="114"/>
      <c r="LS33" s="114"/>
      <c r="LT33" s="114"/>
      <c r="LU33" s="114"/>
      <c r="LV33" s="114"/>
      <c r="LW33" s="114"/>
      <c r="LX33" s="114"/>
      <c r="LY33" s="114"/>
      <c r="LZ33" s="114"/>
      <c r="MA33" s="114"/>
      <c r="MB33" s="114"/>
      <c r="MC33" s="114"/>
      <c r="MD33" s="114"/>
      <c r="ME33" s="114"/>
      <c r="MF33" s="114"/>
      <c r="MG33" s="114"/>
      <c r="MH33" s="114"/>
      <c r="MI33" s="114"/>
      <c r="MJ33" s="114"/>
      <c r="MK33" s="114"/>
      <c r="ML33" s="114"/>
      <c r="MM33" s="114"/>
      <c r="MN33" s="114"/>
      <c r="MO33" s="114"/>
      <c r="MP33" s="114"/>
      <c r="MQ33" s="114"/>
      <c r="MR33" s="114"/>
      <c r="MS33" s="114"/>
      <c r="MT33" s="114"/>
      <c r="MU33" s="114"/>
      <c r="MV33" s="114"/>
      <c r="MW33" s="114"/>
      <c r="MX33" s="114"/>
      <c r="MY33" s="114"/>
      <c r="MZ33" s="114"/>
      <c r="NA33" s="114"/>
      <c r="NB33" s="114"/>
      <c r="NC33" s="114"/>
      <c r="ND33" s="114"/>
      <c r="NE33" s="114"/>
      <c r="NF33" s="114"/>
      <c r="NG33" s="114"/>
      <c r="NH33" s="114"/>
      <c r="NI33" s="114"/>
      <c r="NJ33" s="114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4"/>
      <c r="NY33" s="114"/>
      <c r="NZ33" s="114"/>
      <c r="OA33" s="114"/>
      <c r="OB33" s="114"/>
      <c r="OC33" s="114"/>
      <c r="OD33" s="114"/>
      <c r="OE33" s="114"/>
      <c r="OF33" s="114"/>
      <c r="OG33" s="114"/>
      <c r="OH33" s="114"/>
      <c r="OI33" s="114"/>
      <c r="OJ33" s="114"/>
      <c r="OK33" s="114"/>
      <c r="OL33" s="114"/>
      <c r="OM33" s="114"/>
      <c r="ON33" s="114"/>
      <c r="OO33" s="114"/>
      <c r="OP33" s="114"/>
      <c r="OQ33" s="114"/>
      <c r="OR33" s="114"/>
      <c r="OS33" s="114"/>
      <c r="OT33" s="114"/>
      <c r="OU33" s="114"/>
      <c r="OV33" s="114"/>
      <c r="OW33" s="114"/>
      <c r="OX33" s="114"/>
      <c r="OY33" s="114"/>
      <c r="OZ33" s="114"/>
      <c r="PA33" s="114"/>
      <c r="PB33" s="114"/>
      <c r="PC33" s="114"/>
      <c r="PD33" s="114"/>
      <c r="PE33" s="114"/>
      <c r="PF33" s="114"/>
      <c r="PG33" s="114"/>
      <c r="PH33" s="114"/>
      <c r="PI33" s="114"/>
      <c r="PJ33" s="114"/>
      <c r="PK33" s="114"/>
      <c r="PL33" s="114"/>
      <c r="PM33" s="114"/>
      <c r="PN33" s="114"/>
      <c r="PO33" s="114"/>
      <c r="PP33" s="114"/>
      <c r="PQ33" s="114"/>
      <c r="PR33" s="114"/>
      <c r="PS33" s="114"/>
      <c r="PT33" s="114"/>
      <c r="PU33" s="114"/>
      <c r="PV33" s="114"/>
      <c r="PW33" s="114"/>
      <c r="PX33" s="114"/>
      <c r="PY33" s="114"/>
      <c r="PZ33" s="114"/>
      <c r="QA33" s="114"/>
      <c r="QB33" s="114"/>
      <c r="QC33" s="114"/>
      <c r="QD33" s="114"/>
      <c r="QE33" s="114"/>
      <c r="QF33" s="114"/>
      <c r="QG33" s="114"/>
      <c r="QH33" s="114"/>
      <c r="QI33" s="114"/>
      <c r="QJ33" s="114"/>
      <c r="QK33" s="114"/>
      <c r="QL33" s="114"/>
      <c r="QM33" s="114"/>
      <c r="QN33" s="114"/>
      <c r="QO33" s="114"/>
      <c r="QP33" s="114"/>
      <c r="QQ33" s="114"/>
      <c r="QR33" s="114"/>
      <c r="QS33" s="114"/>
      <c r="QT33" s="114"/>
      <c r="QU33" s="114"/>
      <c r="QV33" s="114"/>
      <c r="QW33" s="114"/>
      <c r="QX33" s="114"/>
      <c r="QY33" s="114"/>
      <c r="QZ33" s="114"/>
      <c r="RA33" s="114"/>
      <c r="RB33" s="114"/>
      <c r="RC33" s="114"/>
      <c r="RD33" s="114"/>
      <c r="RE33" s="114"/>
      <c r="RF33" s="114"/>
      <c r="RG33" s="114"/>
      <c r="RH33" s="114"/>
      <c r="RI33" s="114"/>
      <c r="RJ33" s="114"/>
      <c r="RK33" s="114"/>
      <c r="RL33" s="114"/>
      <c r="RM33" s="114"/>
      <c r="RN33" s="114"/>
      <c r="RO33" s="114"/>
      <c r="RP33" s="114"/>
      <c r="RQ33" s="114"/>
      <c r="RR33" s="114"/>
      <c r="RS33" s="114"/>
      <c r="RT33" s="114"/>
      <c r="RU33" s="114"/>
      <c r="RV33" s="114"/>
      <c r="RW33" s="114"/>
      <c r="RX33" s="114"/>
      <c r="RY33" s="114"/>
      <c r="RZ33" s="114"/>
      <c r="SA33" s="114"/>
      <c r="SB33" s="114"/>
      <c r="SC33" s="114"/>
      <c r="SD33" s="114"/>
      <c r="SE33" s="114"/>
      <c r="SF33" s="114"/>
      <c r="SG33" s="114"/>
      <c r="SH33" s="114"/>
      <c r="SI33" s="114"/>
      <c r="SJ33" s="114"/>
      <c r="SK33" s="114"/>
      <c r="SL33" s="114"/>
      <c r="SM33" s="114"/>
      <c r="SN33" s="114"/>
      <c r="SO33" s="114"/>
      <c r="SP33" s="114"/>
      <c r="SQ33" s="114"/>
      <c r="SR33" s="114"/>
      <c r="SS33" s="114"/>
      <c r="ST33" s="114"/>
      <c r="SU33" s="114"/>
      <c r="SV33" s="114"/>
      <c r="SW33" s="114"/>
      <c r="SX33" s="114"/>
      <c r="SY33" s="114"/>
      <c r="SZ33" s="114"/>
      <c r="TA33" s="114"/>
      <c r="TB33" s="114"/>
      <c r="TC33" s="114"/>
      <c r="TD33" s="114"/>
      <c r="TE33" s="114"/>
      <c r="TF33" s="114"/>
      <c r="TG33" s="114"/>
      <c r="TH33" s="114"/>
      <c r="TI33" s="114"/>
      <c r="TJ33" s="114"/>
      <c r="TK33" s="114"/>
      <c r="TL33" s="114"/>
      <c r="TM33" s="114"/>
      <c r="TN33" s="114"/>
      <c r="TO33" s="114"/>
      <c r="TP33" s="114"/>
      <c r="TQ33" s="114"/>
      <c r="TR33" s="114"/>
      <c r="TS33" s="114"/>
      <c r="TT33" s="114"/>
      <c r="TU33" s="62"/>
    </row>
    <row r="34" spans="3:541" ht="15.75" customHeight="1">
      <c r="C34" s="140" t="s">
        <v>153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4"/>
      <c r="NJ34" s="124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4"/>
      <c r="SD34" s="124"/>
      <c r="SE34" s="124"/>
      <c r="SF34" s="124"/>
      <c r="SG34" s="124"/>
      <c r="SH34" s="124"/>
      <c r="SI34" s="124"/>
      <c r="SJ34" s="124"/>
      <c r="SK34" s="124"/>
      <c r="SL34" s="124"/>
      <c r="SM34" s="124"/>
      <c r="SN34" s="124"/>
      <c r="SO34" s="124"/>
      <c r="SP34" s="124"/>
      <c r="SQ34" s="124"/>
      <c r="SR34" s="124"/>
      <c r="SS34" s="124"/>
      <c r="ST34" s="124"/>
      <c r="SU34" s="124"/>
      <c r="SV34" s="124"/>
      <c r="SW34" s="124"/>
      <c r="SX34" s="124"/>
      <c r="SY34" s="124"/>
      <c r="SZ34" s="124"/>
      <c r="TA34" s="124"/>
      <c r="TB34" s="124"/>
      <c r="TC34" s="124"/>
      <c r="TD34" s="124"/>
      <c r="TE34" s="124"/>
      <c r="TF34" s="124"/>
      <c r="TG34" s="124"/>
      <c r="TH34" s="124"/>
      <c r="TI34" s="124"/>
      <c r="TJ34" s="124"/>
      <c r="TK34" s="124"/>
      <c r="TL34" s="124"/>
      <c r="TM34" s="124"/>
      <c r="TN34" s="124"/>
      <c r="TO34" s="124"/>
      <c r="TP34" s="124"/>
      <c r="TQ34" s="124"/>
      <c r="TR34" s="124"/>
      <c r="TS34" s="125"/>
      <c r="TT34" s="114"/>
      <c r="TU34" s="62"/>
    </row>
    <row r="35" spans="3:541" ht="15.75" customHeight="1">
      <c r="C35" s="139" t="s">
        <v>168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  <c r="IW35" s="127"/>
      <c r="IX35" s="127"/>
      <c r="IY35" s="127"/>
      <c r="IZ35" s="127"/>
      <c r="JA35" s="127"/>
      <c r="JB35" s="127"/>
      <c r="JC35" s="127"/>
      <c r="JD35" s="127"/>
      <c r="JE35" s="127"/>
      <c r="JF35" s="127"/>
      <c r="JG35" s="127"/>
      <c r="JH35" s="127"/>
      <c r="JI35" s="127"/>
      <c r="JJ35" s="127"/>
      <c r="JK35" s="127"/>
      <c r="JL35" s="127"/>
      <c r="JM35" s="127"/>
      <c r="JN35" s="127"/>
      <c r="JO35" s="127"/>
      <c r="JP35" s="127"/>
      <c r="JQ35" s="127"/>
      <c r="JR35" s="127"/>
      <c r="JS35" s="127"/>
      <c r="JT35" s="127"/>
      <c r="JU35" s="127"/>
      <c r="JV35" s="127"/>
      <c r="JW35" s="127"/>
      <c r="JX35" s="127"/>
      <c r="JY35" s="127"/>
      <c r="JZ35" s="127"/>
      <c r="KA35" s="127"/>
      <c r="KB35" s="127"/>
      <c r="KC35" s="127"/>
      <c r="KD35" s="127"/>
      <c r="KE35" s="127"/>
      <c r="KF35" s="127"/>
      <c r="KG35" s="127"/>
      <c r="KH35" s="127"/>
      <c r="KI35" s="127"/>
      <c r="KJ35" s="127"/>
      <c r="KK35" s="127"/>
      <c r="KL35" s="127"/>
      <c r="KM35" s="127"/>
      <c r="KN35" s="127"/>
      <c r="KO35" s="127"/>
      <c r="KP35" s="127"/>
      <c r="KQ35" s="127"/>
      <c r="KR35" s="127"/>
      <c r="KS35" s="127"/>
      <c r="KT35" s="127"/>
      <c r="KU35" s="127"/>
      <c r="KV35" s="127"/>
      <c r="KW35" s="127"/>
      <c r="KX35" s="127"/>
      <c r="KY35" s="127"/>
      <c r="KZ35" s="127"/>
      <c r="LA35" s="127"/>
      <c r="LB35" s="127"/>
      <c r="LC35" s="127"/>
      <c r="LD35" s="127"/>
      <c r="LE35" s="127"/>
      <c r="LF35" s="127"/>
      <c r="LG35" s="127"/>
      <c r="LH35" s="127"/>
      <c r="LI35" s="127"/>
      <c r="LJ35" s="127"/>
      <c r="LK35" s="127"/>
      <c r="LL35" s="127"/>
      <c r="LM35" s="127"/>
      <c r="LN35" s="127"/>
      <c r="LO35" s="127"/>
      <c r="LP35" s="127"/>
      <c r="LQ35" s="127"/>
      <c r="LR35" s="127"/>
      <c r="LS35" s="127"/>
      <c r="LT35" s="127"/>
      <c r="LU35" s="127"/>
      <c r="LV35" s="127"/>
      <c r="LW35" s="127"/>
      <c r="LX35" s="127"/>
      <c r="LY35" s="127"/>
      <c r="LZ35" s="127"/>
      <c r="MA35" s="127"/>
      <c r="MB35" s="127"/>
      <c r="MC35" s="127"/>
      <c r="MD35" s="127"/>
      <c r="ME35" s="127"/>
      <c r="MF35" s="127"/>
      <c r="MG35" s="127"/>
      <c r="MH35" s="127"/>
      <c r="MI35" s="127"/>
      <c r="MJ35" s="127"/>
      <c r="MK35" s="127"/>
      <c r="ML35" s="127"/>
      <c r="MM35" s="127"/>
      <c r="MN35" s="127"/>
      <c r="MO35" s="127"/>
      <c r="MP35" s="127"/>
      <c r="MQ35" s="127"/>
      <c r="MR35" s="127"/>
      <c r="MS35" s="127"/>
      <c r="MT35" s="127"/>
      <c r="MU35" s="127"/>
      <c r="MV35" s="127"/>
      <c r="MW35" s="127"/>
      <c r="MX35" s="127"/>
      <c r="MY35" s="127"/>
      <c r="MZ35" s="127"/>
      <c r="NA35" s="127"/>
      <c r="NB35" s="127"/>
      <c r="NC35" s="127"/>
      <c r="ND35" s="127"/>
      <c r="NE35" s="127"/>
      <c r="NF35" s="127"/>
      <c r="NG35" s="127"/>
      <c r="NH35" s="127"/>
      <c r="NI35" s="127"/>
      <c r="NJ35" s="127"/>
      <c r="NK35" s="127"/>
      <c r="NL35" s="127"/>
      <c r="NM35" s="127"/>
      <c r="NN35" s="127"/>
      <c r="NO35" s="127"/>
      <c r="NP35" s="127"/>
      <c r="NQ35" s="127"/>
      <c r="NR35" s="127"/>
      <c r="NS35" s="127"/>
      <c r="NT35" s="127"/>
      <c r="NU35" s="127"/>
      <c r="NV35" s="127"/>
      <c r="NW35" s="127"/>
      <c r="NX35" s="127"/>
      <c r="NY35" s="127"/>
      <c r="NZ35" s="127"/>
      <c r="OA35" s="127"/>
      <c r="OB35" s="127"/>
      <c r="OC35" s="127"/>
      <c r="OD35" s="127"/>
      <c r="OE35" s="127"/>
      <c r="OF35" s="127"/>
      <c r="OG35" s="127"/>
      <c r="OH35" s="127"/>
      <c r="OI35" s="127"/>
      <c r="OJ35" s="127"/>
      <c r="OK35" s="127"/>
      <c r="OL35" s="127"/>
      <c r="OM35" s="127"/>
      <c r="ON35" s="127"/>
      <c r="OO35" s="127"/>
      <c r="OP35" s="127"/>
      <c r="OQ35" s="127"/>
      <c r="OR35" s="127"/>
      <c r="OS35" s="127"/>
      <c r="OT35" s="127"/>
      <c r="OU35" s="127"/>
      <c r="OV35" s="127"/>
      <c r="OW35" s="127"/>
      <c r="OX35" s="127"/>
      <c r="OY35" s="127"/>
      <c r="OZ35" s="127"/>
      <c r="PA35" s="127"/>
      <c r="PB35" s="127"/>
      <c r="PC35" s="127"/>
      <c r="PD35" s="127"/>
      <c r="PE35" s="127"/>
      <c r="PF35" s="127"/>
      <c r="PG35" s="127"/>
      <c r="PH35" s="127"/>
      <c r="PI35" s="127"/>
      <c r="PJ35" s="127"/>
      <c r="PK35" s="127"/>
      <c r="PL35" s="127"/>
      <c r="PM35" s="127"/>
      <c r="PN35" s="127"/>
      <c r="PO35" s="127"/>
      <c r="PP35" s="127"/>
      <c r="PQ35" s="127"/>
      <c r="PR35" s="127"/>
      <c r="PS35" s="127"/>
      <c r="PT35" s="127"/>
      <c r="PU35" s="127"/>
      <c r="PV35" s="127"/>
      <c r="PW35" s="127"/>
      <c r="PX35" s="127"/>
      <c r="PY35" s="127"/>
      <c r="PZ35" s="127"/>
      <c r="QA35" s="127"/>
      <c r="QB35" s="127"/>
      <c r="QC35" s="127"/>
      <c r="QD35" s="127"/>
      <c r="QE35" s="127"/>
      <c r="QF35" s="127"/>
      <c r="QG35" s="127"/>
      <c r="QH35" s="127"/>
      <c r="QI35" s="127"/>
      <c r="QJ35" s="127"/>
      <c r="QK35" s="127"/>
      <c r="QL35" s="127"/>
      <c r="QM35" s="127"/>
      <c r="QN35" s="127"/>
      <c r="QO35" s="127"/>
      <c r="QP35" s="127"/>
      <c r="QQ35" s="127"/>
      <c r="QR35" s="127"/>
      <c r="QS35" s="127"/>
      <c r="QT35" s="127"/>
      <c r="QU35" s="127"/>
      <c r="QV35" s="127"/>
      <c r="QW35" s="127"/>
      <c r="QX35" s="127"/>
      <c r="QY35" s="127"/>
      <c r="QZ35" s="127"/>
      <c r="RA35" s="127"/>
      <c r="RB35" s="127"/>
      <c r="RC35" s="127"/>
      <c r="RD35" s="127"/>
      <c r="RE35" s="127"/>
      <c r="RF35" s="127"/>
      <c r="RG35" s="127"/>
      <c r="RH35" s="127"/>
      <c r="RI35" s="127"/>
      <c r="RJ35" s="127"/>
      <c r="RK35" s="127"/>
      <c r="RL35" s="127"/>
      <c r="RM35" s="127"/>
      <c r="RN35" s="127"/>
      <c r="RO35" s="127"/>
      <c r="RP35" s="127"/>
      <c r="RQ35" s="127"/>
      <c r="RR35" s="127"/>
      <c r="RS35" s="127"/>
      <c r="RT35" s="127"/>
      <c r="RU35" s="127"/>
      <c r="RV35" s="127"/>
      <c r="RW35" s="127"/>
      <c r="RX35" s="127"/>
      <c r="RY35" s="127"/>
      <c r="RZ35" s="127"/>
      <c r="SA35" s="127"/>
      <c r="SB35" s="127"/>
      <c r="SC35" s="127"/>
      <c r="SD35" s="127"/>
      <c r="SE35" s="127"/>
      <c r="SF35" s="127"/>
      <c r="SG35" s="127"/>
      <c r="SH35" s="127"/>
      <c r="SI35" s="127"/>
      <c r="SJ35" s="127"/>
      <c r="SK35" s="127"/>
      <c r="SL35" s="127"/>
      <c r="SM35" s="127"/>
      <c r="SN35" s="127"/>
      <c r="SO35" s="127"/>
      <c r="SP35" s="127"/>
      <c r="SQ35" s="127"/>
      <c r="SR35" s="127"/>
      <c r="SS35" s="127"/>
      <c r="ST35" s="127"/>
      <c r="SU35" s="127"/>
      <c r="SV35" s="127"/>
      <c r="SW35" s="127"/>
      <c r="SX35" s="127"/>
      <c r="SY35" s="127"/>
      <c r="SZ35" s="127"/>
      <c r="TA35" s="127"/>
      <c r="TB35" s="127"/>
      <c r="TC35" s="127"/>
      <c r="TD35" s="127"/>
      <c r="TE35" s="127"/>
      <c r="TF35" s="127"/>
      <c r="TG35" s="127"/>
      <c r="TH35" s="127"/>
      <c r="TI35" s="127"/>
      <c r="TJ35" s="127"/>
      <c r="TK35" s="127"/>
      <c r="TL35" s="127"/>
      <c r="TM35" s="127"/>
      <c r="TN35" s="127"/>
      <c r="TO35" s="127"/>
      <c r="TP35" s="127"/>
      <c r="TQ35" s="127"/>
      <c r="TR35" s="127"/>
      <c r="TS35" s="128"/>
      <c r="TT35" s="114"/>
      <c r="TU35" s="62"/>
    </row>
    <row r="36" spans="3:541" ht="15.75" customHeight="1">
      <c r="C36" s="126" t="s">
        <v>154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  <c r="IW36" s="127"/>
      <c r="IX36" s="127"/>
      <c r="IY36" s="127"/>
      <c r="IZ36" s="127"/>
      <c r="JA36" s="127"/>
      <c r="JB36" s="127"/>
      <c r="JC36" s="127"/>
      <c r="JD36" s="127"/>
      <c r="JE36" s="127"/>
      <c r="JF36" s="127"/>
      <c r="JG36" s="127"/>
      <c r="JH36" s="127"/>
      <c r="JI36" s="127"/>
      <c r="JJ36" s="127"/>
      <c r="JK36" s="127"/>
      <c r="JL36" s="127"/>
      <c r="JM36" s="127"/>
      <c r="JN36" s="127"/>
      <c r="JO36" s="127"/>
      <c r="JP36" s="127"/>
      <c r="JQ36" s="127"/>
      <c r="JR36" s="127"/>
      <c r="JS36" s="127"/>
      <c r="JT36" s="127"/>
      <c r="JU36" s="127"/>
      <c r="JV36" s="127"/>
      <c r="JW36" s="127"/>
      <c r="JX36" s="127"/>
      <c r="JY36" s="127"/>
      <c r="JZ36" s="127"/>
      <c r="KA36" s="127"/>
      <c r="KB36" s="127"/>
      <c r="KC36" s="127"/>
      <c r="KD36" s="127"/>
      <c r="KE36" s="127"/>
      <c r="KF36" s="127"/>
      <c r="KG36" s="127"/>
      <c r="KH36" s="127"/>
      <c r="KI36" s="127"/>
      <c r="KJ36" s="127"/>
      <c r="KK36" s="127"/>
      <c r="KL36" s="127"/>
      <c r="KM36" s="127"/>
      <c r="KN36" s="127"/>
      <c r="KO36" s="127"/>
      <c r="KP36" s="127"/>
      <c r="KQ36" s="127"/>
      <c r="KR36" s="127"/>
      <c r="KS36" s="127"/>
      <c r="KT36" s="127"/>
      <c r="KU36" s="127"/>
      <c r="KV36" s="127"/>
      <c r="KW36" s="127"/>
      <c r="KX36" s="127"/>
      <c r="KY36" s="127"/>
      <c r="KZ36" s="127"/>
      <c r="LA36" s="127"/>
      <c r="LB36" s="127"/>
      <c r="LC36" s="127"/>
      <c r="LD36" s="127"/>
      <c r="LE36" s="127"/>
      <c r="LF36" s="127"/>
      <c r="LG36" s="127"/>
      <c r="LH36" s="127"/>
      <c r="LI36" s="127"/>
      <c r="LJ36" s="127"/>
      <c r="LK36" s="127"/>
      <c r="LL36" s="127"/>
      <c r="LM36" s="127"/>
      <c r="LN36" s="127"/>
      <c r="LO36" s="127"/>
      <c r="LP36" s="127"/>
      <c r="LQ36" s="127"/>
      <c r="LR36" s="127"/>
      <c r="LS36" s="127"/>
      <c r="LT36" s="127"/>
      <c r="LU36" s="127"/>
      <c r="LV36" s="127"/>
      <c r="LW36" s="127"/>
      <c r="LX36" s="127"/>
      <c r="LY36" s="127"/>
      <c r="LZ36" s="127"/>
      <c r="MA36" s="127"/>
      <c r="MB36" s="127"/>
      <c r="MC36" s="127"/>
      <c r="MD36" s="127"/>
      <c r="ME36" s="127"/>
      <c r="MF36" s="127"/>
      <c r="MG36" s="127"/>
      <c r="MH36" s="127"/>
      <c r="MI36" s="127"/>
      <c r="MJ36" s="127"/>
      <c r="MK36" s="127"/>
      <c r="ML36" s="127"/>
      <c r="MM36" s="127"/>
      <c r="MN36" s="127"/>
      <c r="MO36" s="127"/>
      <c r="MP36" s="127"/>
      <c r="MQ36" s="127"/>
      <c r="MR36" s="127"/>
      <c r="MS36" s="127"/>
      <c r="MT36" s="127"/>
      <c r="MU36" s="127"/>
      <c r="MV36" s="127"/>
      <c r="MW36" s="127"/>
      <c r="MX36" s="127"/>
      <c r="MY36" s="127"/>
      <c r="MZ36" s="127"/>
      <c r="NA36" s="127"/>
      <c r="NB36" s="127"/>
      <c r="NC36" s="127"/>
      <c r="ND36" s="127"/>
      <c r="NE36" s="127"/>
      <c r="NF36" s="127"/>
      <c r="NG36" s="127"/>
      <c r="NH36" s="127"/>
      <c r="NI36" s="127"/>
      <c r="NJ36" s="127"/>
      <c r="NK36" s="127"/>
      <c r="NL36" s="127"/>
      <c r="NM36" s="127"/>
      <c r="NN36" s="127"/>
      <c r="NO36" s="127"/>
      <c r="NP36" s="127"/>
      <c r="NQ36" s="127"/>
      <c r="NR36" s="127"/>
      <c r="NS36" s="127"/>
      <c r="NT36" s="127"/>
      <c r="NU36" s="127"/>
      <c r="NV36" s="127"/>
      <c r="NW36" s="127"/>
      <c r="NX36" s="127"/>
      <c r="NY36" s="127"/>
      <c r="NZ36" s="127"/>
      <c r="OA36" s="127"/>
      <c r="OB36" s="127"/>
      <c r="OC36" s="127"/>
      <c r="OD36" s="127"/>
      <c r="OE36" s="127"/>
      <c r="OF36" s="127"/>
      <c r="OG36" s="127"/>
      <c r="OH36" s="127"/>
      <c r="OI36" s="127"/>
      <c r="OJ36" s="127"/>
      <c r="OK36" s="127"/>
      <c r="OL36" s="127"/>
      <c r="OM36" s="127"/>
      <c r="ON36" s="127"/>
      <c r="OO36" s="127"/>
      <c r="OP36" s="127"/>
      <c r="OQ36" s="127"/>
      <c r="OR36" s="127"/>
      <c r="OS36" s="127"/>
      <c r="OT36" s="127"/>
      <c r="OU36" s="127"/>
      <c r="OV36" s="127"/>
      <c r="OW36" s="127"/>
      <c r="OX36" s="127"/>
      <c r="OY36" s="127"/>
      <c r="OZ36" s="127"/>
      <c r="PA36" s="127"/>
      <c r="PB36" s="127"/>
      <c r="PC36" s="127"/>
      <c r="PD36" s="127"/>
      <c r="PE36" s="127"/>
      <c r="PF36" s="127"/>
      <c r="PG36" s="127"/>
      <c r="PH36" s="127"/>
      <c r="PI36" s="127"/>
      <c r="PJ36" s="127"/>
      <c r="PK36" s="127"/>
      <c r="PL36" s="127"/>
      <c r="PM36" s="127"/>
      <c r="PN36" s="127"/>
      <c r="PO36" s="127"/>
      <c r="PP36" s="127"/>
      <c r="PQ36" s="127"/>
      <c r="PR36" s="127"/>
      <c r="PS36" s="127"/>
      <c r="PT36" s="127"/>
      <c r="PU36" s="127"/>
      <c r="PV36" s="127"/>
      <c r="PW36" s="127"/>
      <c r="PX36" s="127"/>
      <c r="PY36" s="127"/>
      <c r="PZ36" s="127"/>
      <c r="QA36" s="127"/>
      <c r="QB36" s="127"/>
      <c r="QC36" s="127"/>
      <c r="QD36" s="127"/>
      <c r="QE36" s="127"/>
      <c r="QF36" s="127"/>
      <c r="QG36" s="127"/>
      <c r="QH36" s="127"/>
      <c r="QI36" s="127"/>
      <c r="QJ36" s="127"/>
      <c r="QK36" s="127"/>
      <c r="QL36" s="127"/>
      <c r="QM36" s="127"/>
      <c r="QN36" s="127"/>
      <c r="QO36" s="127"/>
      <c r="QP36" s="127"/>
      <c r="QQ36" s="127"/>
      <c r="QR36" s="127"/>
      <c r="QS36" s="127"/>
      <c r="QT36" s="127"/>
      <c r="QU36" s="127"/>
      <c r="QV36" s="127"/>
      <c r="QW36" s="127"/>
      <c r="QX36" s="127"/>
      <c r="QY36" s="127"/>
      <c r="QZ36" s="127"/>
      <c r="RA36" s="127"/>
      <c r="RB36" s="127"/>
      <c r="RC36" s="127"/>
      <c r="RD36" s="127"/>
      <c r="RE36" s="127"/>
      <c r="RF36" s="127"/>
      <c r="RG36" s="127"/>
      <c r="RH36" s="127"/>
      <c r="RI36" s="127"/>
      <c r="RJ36" s="127"/>
      <c r="RK36" s="127"/>
      <c r="RL36" s="127"/>
      <c r="RM36" s="127"/>
      <c r="RN36" s="127"/>
      <c r="RO36" s="127"/>
      <c r="RP36" s="127"/>
      <c r="RQ36" s="127"/>
      <c r="RR36" s="127"/>
      <c r="RS36" s="127"/>
      <c r="RT36" s="127"/>
      <c r="RU36" s="127"/>
      <c r="RV36" s="127"/>
      <c r="RW36" s="127"/>
      <c r="RX36" s="127"/>
      <c r="RY36" s="127"/>
      <c r="RZ36" s="127"/>
      <c r="SA36" s="127"/>
      <c r="SB36" s="127"/>
      <c r="SC36" s="127"/>
      <c r="SD36" s="127"/>
      <c r="SE36" s="127"/>
      <c r="SF36" s="127"/>
      <c r="SG36" s="127"/>
      <c r="SH36" s="127"/>
      <c r="SI36" s="127"/>
      <c r="SJ36" s="127"/>
      <c r="SK36" s="127"/>
      <c r="SL36" s="127"/>
      <c r="SM36" s="127"/>
      <c r="SN36" s="127"/>
      <c r="SO36" s="127"/>
      <c r="SP36" s="127"/>
      <c r="SQ36" s="127"/>
      <c r="SR36" s="127"/>
      <c r="SS36" s="127"/>
      <c r="ST36" s="127"/>
      <c r="SU36" s="127"/>
      <c r="SV36" s="127"/>
      <c r="SW36" s="127"/>
      <c r="SX36" s="127"/>
      <c r="SY36" s="127"/>
      <c r="SZ36" s="127"/>
      <c r="TA36" s="127"/>
      <c r="TB36" s="127"/>
      <c r="TC36" s="127"/>
      <c r="TD36" s="127"/>
      <c r="TE36" s="127"/>
      <c r="TF36" s="127"/>
      <c r="TG36" s="127"/>
      <c r="TH36" s="127"/>
      <c r="TI36" s="127"/>
      <c r="TJ36" s="127"/>
      <c r="TK36" s="127"/>
      <c r="TL36" s="127"/>
      <c r="TM36" s="127"/>
      <c r="TN36" s="127"/>
      <c r="TO36" s="127"/>
      <c r="TP36" s="127"/>
      <c r="TQ36" s="127"/>
      <c r="TR36" s="127"/>
      <c r="TS36" s="128"/>
      <c r="TT36" s="114"/>
      <c r="TU36" s="62"/>
    </row>
    <row r="37" spans="3:541" ht="15.75" customHeight="1">
      <c r="C37" s="126" t="s">
        <v>155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  <c r="IW37" s="127"/>
      <c r="IX37" s="127"/>
      <c r="IY37" s="127"/>
      <c r="IZ37" s="127"/>
      <c r="JA37" s="127"/>
      <c r="JB37" s="127"/>
      <c r="JC37" s="127"/>
      <c r="JD37" s="127"/>
      <c r="JE37" s="127"/>
      <c r="JF37" s="127"/>
      <c r="JG37" s="127"/>
      <c r="JH37" s="127"/>
      <c r="JI37" s="127"/>
      <c r="JJ37" s="127"/>
      <c r="JK37" s="127"/>
      <c r="JL37" s="127"/>
      <c r="JM37" s="127"/>
      <c r="JN37" s="127"/>
      <c r="JO37" s="127"/>
      <c r="JP37" s="127"/>
      <c r="JQ37" s="127"/>
      <c r="JR37" s="127"/>
      <c r="JS37" s="127"/>
      <c r="JT37" s="127"/>
      <c r="JU37" s="127"/>
      <c r="JV37" s="127"/>
      <c r="JW37" s="127"/>
      <c r="JX37" s="127"/>
      <c r="JY37" s="127"/>
      <c r="JZ37" s="127"/>
      <c r="KA37" s="127"/>
      <c r="KB37" s="127"/>
      <c r="KC37" s="127"/>
      <c r="KD37" s="127"/>
      <c r="KE37" s="127"/>
      <c r="KF37" s="127"/>
      <c r="KG37" s="127"/>
      <c r="KH37" s="127"/>
      <c r="KI37" s="127"/>
      <c r="KJ37" s="127"/>
      <c r="KK37" s="127"/>
      <c r="KL37" s="127"/>
      <c r="KM37" s="127"/>
      <c r="KN37" s="127"/>
      <c r="KO37" s="127"/>
      <c r="KP37" s="127"/>
      <c r="KQ37" s="127"/>
      <c r="KR37" s="127"/>
      <c r="KS37" s="127"/>
      <c r="KT37" s="127"/>
      <c r="KU37" s="127"/>
      <c r="KV37" s="127"/>
      <c r="KW37" s="127"/>
      <c r="KX37" s="127"/>
      <c r="KY37" s="127"/>
      <c r="KZ37" s="127"/>
      <c r="LA37" s="127"/>
      <c r="LB37" s="127"/>
      <c r="LC37" s="127"/>
      <c r="LD37" s="127"/>
      <c r="LE37" s="127"/>
      <c r="LF37" s="127"/>
      <c r="LG37" s="127"/>
      <c r="LH37" s="127"/>
      <c r="LI37" s="127"/>
      <c r="LJ37" s="127"/>
      <c r="LK37" s="127"/>
      <c r="LL37" s="127"/>
      <c r="LM37" s="127"/>
      <c r="LN37" s="127"/>
      <c r="LO37" s="127"/>
      <c r="LP37" s="127"/>
      <c r="LQ37" s="127"/>
      <c r="LR37" s="127"/>
      <c r="LS37" s="127"/>
      <c r="LT37" s="127"/>
      <c r="LU37" s="127"/>
      <c r="LV37" s="127"/>
      <c r="LW37" s="127"/>
      <c r="LX37" s="127"/>
      <c r="LY37" s="127"/>
      <c r="LZ37" s="127"/>
      <c r="MA37" s="127"/>
      <c r="MB37" s="127"/>
      <c r="MC37" s="127"/>
      <c r="MD37" s="127"/>
      <c r="ME37" s="127"/>
      <c r="MF37" s="127"/>
      <c r="MG37" s="127"/>
      <c r="MH37" s="127"/>
      <c r="MI37" s="127"/>
      <c r="MJ37" s="127"/>
      <c r="MK37" s="127"/>
      <c r="ML37" s="127"/>
      <c r="MM37" s="127"/>
      <c r="MN37" s="127"/>
      <c r="MO37" s="127"/>
      <c r="MP37" s="127"/>
      <c r="MQ37" s="127"/>
      <c r="MR37" s="127"/>
      <c r="MS37" s="127"/>
      <c r="MT37" s="127"/>
      <c r="MU37" s="127"/>
      <c r="MV37" s="127"/>
      <c r="MW37" s="127"/>
      <c r="MX37" s="127"/>
      <c r="MY37" s="127"/>
      <c r="MZ37" s="127"/>
      <c r="NA37" s="127"/>
      <c r="NB37" s="127"/>
      <c r="NC37" s="127"/>
      <c r="ND37" s="127"/>
      <c r="NE37" s="127"/>
      <c r="NF37" s="127"/>
      <c r="NG37" s="127"/>
      <c r="NH37" s="127"/>
      <c r="NI37" s="127"/>
      <c r="NJ37" s="127"/>
      <c r="NK37" s="127"/>
      <c r="NL37" s="127"/>
      <c r="NM37" s="127"/>
      <c r="NN37" s="127"/>
      <c r="NO37" s="127"/>
      <c r="NP37" s="127"/>
      <c r="NQ37" s="127"/>
      <c r="NR37" s="127"/>
      <c r="NS37" s="127"/>
      <c r="NT37" s="127"/>
      <c r="NU37" s="127"/>
      <c r="NV37" s="127"/>
      <c r="NW37" s="127"/>
      <c r="NX37" s="127"/>
      <c r="NY37" s="127"/>
      <c r="NZ37" s="127"/>
      <c r="OA37" s="127"/>
      <c r="OB37" s="127"/>
      <c r="OC37" s="127"/>
      <c r="OD37" s="127"/>
      <c r="OE37" s="127"/>
      <c r="OF37" s="127"/>
      <c r="OG37" s="127"/>
      <c r="OH37" s="127"/>
      <c r="OI37" s="127"/>
      <c r="OJ37" s="127"/>
      <c r="OK37" s="127"/>
      <c r="OL37" s="127"/>
      <c r="OM37" s="127"/>
      <c r="ON37" s="127"/>
      <c r="OO37" s="127"/>
      <c r="OP37" s="127"/>
      <c r="OQ37" s="127"/>
      <c r="OR37" s="127"/>
      <c r="OS37" s="127"/>
      <c r="OT37" s="127"/>
      <c r="OU37" s="127"/>
      <c r="OV37" s="127"/>
      <c r="OW37" s="127"/>
      <c r="OX37" s="127"/>
      <c r="OY37" s="127"/>
      <c r="OZ37" s="127"/>
      <c r="PA37" s="127"/>
      <c r="PB37" s="127"/>
      <c r="PC37" s="127"/>
      <c r="PD37" s="127"/>
      <c r="PE37" s="127"/>
      <c r="PF37" s="127"/>
      <c r="PG37" s="127"/>
      <c r="PH37" s="127"/>
      <c r="PI37" s="127"/>
      <c r="PJ37" s="127"/>
      <c r="PK37" s="127"/>
      <c r="PL37" s="127"/>
      <c r="PM37" s="127"/>
      <c r="PN37" s="127"/>
      <c r="PO37" s="127"/>
      <c r="PP37" s="127"/>
      <c r="PQ37" s="127"/>
      <c r="PR37" s="127"/>
      <c r="PS37" s="127"/>
      <c r="PT37" s="127"/>
      <c r="PU37" s="127"/>
      <c r="PV37" s="127"/>
      <c r="PW37" s="127"/>
      <c r="PX37" s="127"/>
      <c r="PY37" s="127"/>
      <c r="PZ37" s="127"/>
      <c r="QA37" s="127"/>
      <c r="QB37" s="127"/>
      <c r="QC37" s="127"/>
      <c r="QD37" s="127"/>
      <c r="QE37" s="127"/>
      <c r="QF37" s="127"/>
      <c r="QG37" s="127"/>
      <c r="QH37" s="127"/>
      <c r="QI37" s="127"/>
      <c r="QJ37" s="127"/>
      <c r="QK37" s="127"/>
      <c r="QL37" s="127"/>
      <c r="QM37" s="127"/>
      <c r="QN37" s="127"/>
      <c r="QO37" s="127"/>
      <c r="QP37" s="127"/>
      <c r="QQ37" s="127"/>
      <c r="QR37" s="127"/>
      <c r="QS37" s="127"/>
      <c r="QT37" s="127"/>
      <c r="QU37" s="127"/>
      <c r="QV37" s="127"/>
      <c r="QW37" s="127"/>
      <c r="QX37" s="127"/>
      <c r="QY37" s="127"/>
      <c r="QZ37" s="127"/>
      <c r="RA37" s="127"/>
      <c r="RB37" s="127"/>
      <c r="RC37" s="127"/>
      <c r="RD37" s="127"/>
      <c r="RE37" s="127"/>
      <c r="RF37" s="127"/>
      <c r="RG37" s="127"/>
      <c r="RH37" s="127"/>
      <c r="RI37" s="127"/>
      <c r="RJ37" s="127"/>
      <c r="RK37" s="127"/>
      <c r="RL37" s="127"/>
      <c r="RM37" s="127"/>
      <c r="RN37" s="127"/>
      <c r="RO37" s="127"/>
      <c r="RP37" s="127"/>
      <c r="RQ37" s="127"/>
      <c r="RR37" s="127"/>
      <c r="RS37" s="127"/>
      <c r="RT37" s="127"/>
      <c r="RU37" s="127"/>
      <c r="RV37" s="127"/>
      <c r="RW37" s="127"/>
      <c r="RX37" s="127"/>
      <c r="RY37" s="127"/>
      <c r="RZ37" s="127"/>
      <c r="SA37" s="127"/>
      <c r="SB37" s="127"/>
      <c r="SC37" s="127"/>
      <c r="SD37" s="127"/>
      <c r="SE37" s="127"/>
      <c r="SF37" s="127"/>
      <c r="SG37" s="127"/>
      <c r="SH37" s="127"/>
      <c r="SI37" s="127"/>
      <c r="SJ37" s="127"/>
      <c r="SK37" s="127"/>
      <c r="SL37" s="127"/>
      <c r="SM37" s="127"/>
      <c r="SN37" s="127"/>
      <c r="SO37" s="127"/>
      <c r="SP37" s="127"/>
      <c r="SQ37" s="127"/>
      <c r="SR37" s="127"/>
      <c r="SS37" s="127"/>
      <c r="ST37" s="127"/>
      <c r="SU37" s="127"/>
      <c r="SV37" s="127"/>
      <c r="SW37" s="127"/>
      <c r="SX37" s="127"/>
      <c r="SY37" s="127"/>
      <c r="SZ37" s="127"/>
      <c r="TA37" s="127"/>
      <c r="TB37" s="127"/>
      <c r="TC37" s="127"/>
      <c r="TD37" s="127"/>
      <c r="TE37" s="127"/>
      <c r="TF37" s="127"/>
      <c r="TG37" s="127"/>
      <c r="TH37" s="127"/>
      <c r="TI37" s="127"/>
      <c r="TJ37" s="127"/>
      <c r="TK37" s="127"/>
      <c r="TL37" s="127"/>
      <c r="TM37" s="127"/>
      <c r="TN37" s="127"/>
      <c r="TO37" s="127"/>
      <c r="TP37" s="127"/>
      <c r="TQ37" s="127"/>
      <c r="TR37" s="127"/>
      <c r="TS37" s="128"/>
      <c r="TT37" s="114"/>
      <c r="TU37" s="62"/>
    </row>
    <row r="38" spans="3:541" ht="15.75" customHeight="1">
      <c r="C38" s="126" t="s">
        <v>156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  <c r="IW38" s="127"/>
      <c r="IX38" s="127"/>
      <c r="IY38" s="127"/>
      <c r="IZ38" s="127"/>
      <c r="JA38" s="127"/>
      <c r="JB38" s="127"/>
      <c r="JC38" s="127"/>
      <c r="JD38" s="127"/>
      <c r="JE38" s="127"/>
      <c r="JF38" s="127"/>
      <c r="JG38" s="127"/>
      <c r="JH38" s="127"/>
      <c r="JI38" s="127"/>
      <c r="JJ38" s="127"/>
      <c r="JK38" s="127"/>
      <c r="JL38" s="127"/>
      <c r="JM38" s="127"/>
      <c r="JN38" s="127"/>
      <c r="JO38" s="127"/>
      <c r="JP38" s="127"/>
      <c r="JQ38" s="127"/>
      <c r="JR38" s="127"/>
      <c r="JS38" s="127"/>
      <c r="JT38" s="127"/>
      <c r="JU38" s="127"/>
      <c r="JV38" s="127"/>
      <c r="JW38" s="127"/>
      <c r="JX38" s="127"/>
      <c r="JY38" s="127"/>
      <c r="JZ38" s="127"/>
      <c r="KA38" s="127"/>
      <c r="KB38" s="127"/>
      <c r="KC38" s="127"/>
      <c r="KD38" s="127"/>
      <c r="KE38" s="127"/>
      <c r="KF38" s="127"/>
      <c r="KG38" s="127"/>
      <c r="KH38" s="127"/>
      <c r="KI38" s="127"/>
      <c r="KJ38" s="127"/>
      <c r="KK38" s="127"/>
      <c r="KL38" s="127"/>
      <c r="KM38" s="127"/>
      <c r="KN38" s="127"/>
      <c r="KO38" s="127"/>
      <c r="KP38" s="127"/>
      <c r="KQ38" s="127"/>
      <c r="KR38" s="127"/>
      <c r="KS38" s="127"/>
      <c r="KT38" s="127"/>
      <c r="KU38" s="127"/>
      <c r="KV38" s="127"/>
      <c r="KW38" s="127"/>
      <c r="KX38" s="127"/>
      <c r="KY38" s="127"/>
      <c r="KZ38" s="127"/>
      <c r="LA38" s="127"/>
      <c r="LB38" s="127"/>
      <c r="LC38" s="127"/>
      <c r="LD38" s="127"/>
      <c r="LE38" s="127"/>
      <c r="LF38" s="127"/>
      <c r="LG38" s="127"/>
      <c r="LH38" s="127"/>
      <c r="LI38" s="127"/>
      <c r="LJ38" s="127"/>
      <c r="LK38" s="127"/>
      <c r="LL38" s="127"/>
      <c r="LM38" s="127"/>
      <c r="LN38" s="127"/>
      <c r="LO38" s="127"/>
      <c r="LP38" s="127"/>
      <c r="LQ38" s="127"/>
      <c r="LR38" s="127"/>
      <c r="LS38" s="127"/>
      <c r="LT38" s="127"/>
      <c r="LU38" s="127"/>
      <c r="LV38" s="127"/>
      <c r="LW38" s="127"/>
      <c r="LX38" s="127"/>
      <c r="LY38" s="127"/>
      <c r="LZ38" s="127"/>
      <c r="MA38" s="127"/>
      <c r="MB38" s="127"/>
      <c r="MC38" s="127"/>
      <c r="MD38" s="127"/>
      <c r="ME38" s="127"/>
      <c r="MF38" s="127"/>
      <c r="MG38" s="127"/>
      <c r="MH38" s="127"/>
      <c r="MI38" s="127"/>
      <c r="MJ38" s="127"/>
      <c r="MK38" s="127"/>
      <c r="ML38" s="127"/>
      <c r="MM38" s="127"/>
      <c r="MN38" s="127"/>
      <c r="MO38" s="127"/>
      <c r="MP38" s="127"/>
      <c r="MQ38" s="127"/>
      <c r="MR38" s="127"/>
      <c r="MS38" s="127"/>
      <c r="MT38" s="127"/>
      <c r="MU38" s="127"/>
      <c r="MV38" s="127"/>
      <c r="MW38" s="127"/>
      <c r="MX38" s="127"/>
      <c r="MY38" s="127"/>
      <c r="MZ38" s="127"/>
      <c r="NA38" s="127"/>
      <c r="NB38" s="127"/>
      <c r="NC38" s="127"/>
      <c r="ND38" s="127"/>
      <c r="NE38" s="127"/>
      <c r="NF38" s="127"/>
      <c r="NG38" s="127"/>
      <c r="NH38" s="127"/>
      <c r="NI38" s="127"/>
      <c r="NJ38" s="127"/>
      <c r="NK38" s="127"/>
      <c r="NL38" s="127"/>
      <c r="NM38" s="127"/>
      <c r="NN38" s="127"/>
      <c r="NO38" s="127"/>
      <c r="NP38" s="127"/>
      <c r="NQ38" s="127"/>
      <c r="NR38" s="127"/>
      <c r="NS38" s="127"/>
      <c r="NT38" s="127"/>
      <c r="NU38" s="127"/>
      <c r="NV38" s="127"/>
      <c r="NW38" s="127"/>
      <c r="NX38" s="127"/>
      <c r="NY38" s="127"/>
      <c r="NZ38" s="127"/>
      <c r="OA38" s="127"/>
      <c r="OB38" s="127"/>
      <c r="OC38" s="127"/>
      <c r="OD38" s="127"/>
      <c r="OE38" s="127"/>
      <c r="OF38" s="127"/>
      <c r="OG38" s="127"/>
      <c r="OH38" s="127"/>
      <c r="OI38" s="127"/>
      <c r="OJ38" s="127"/>
      <c r="OK38" s="127"/>
      <c r="OL38" s="127"/>
      <c r="OM38" s="127"/>
      <c r="ON38" s="127"/>
      <c r="OO38" s="127"/>
      <c r="OP38" s="127"/>
      <c r="OQ38" s="127"/>
      <c r="OR38" s="127"/>
      <c r="OS38" s="127"/>
      <c r="OT38" s="127"/>
      <c r="OU38" s="127"/>
      <c r="OV38" s="127"/>
      <c r="OW38" s="127"/>
      <c r="OX38" s="127"/>
      <c r="OY38" s="127"/>
      <c r="OZ38" s="127"/>
      <c r="PA38" s="127"/>
      <c r="PB38" s="127"/>
      <c r="PC38" s="127"/>
      <c r="PD38" s="127"/>
      <c r="PE38" s="127"/>
      <c r="PF38" s="127"/>
      <c r="PG38" s="127"/>
      <c r="PH38" s="127"/>
      <c r="PI38" s="127"/>
      <c r="PJ38" s="127"/>
      <c r="PK38" s="127"/>
      <c r="PL38" s="127"/>
      <c r="PM38" s="127"/>
      <c r="PN38" s="127"/>
      <c r="PO38" s="127"/>
      <c r="PP38" s="127"/>
      <c r="PQ38" s="127"/>
      <c r="PR38" s="127"/>
      <c r="PS38" s="127"/>
      <c r="PT38" s="127"/>
      <c r="PU38" s="127"/>
      <c r="PV38" s="127"/>
      <c r="PW38" s="127"/>
      <c r="PX38" s="127"/>
      <c r="PY38" s="127"/>
      <c r="PZ38" s="127"/>
      <c r="QA38" s="127"/>
      <c r="QB38" s="127"/>
      <c r="QC38" s="127"/>
      <c r="QD38" s="127"/>
      <c r="QE38" s="127"/>
      <c r="QF38" s="127"/>
      <c r="QG38" s="127"/>
      <c r="QH38" s="127"/>
      <c r="QI38" s="127"/>
      <c r="QJ38" s="127"/>
      <c r="QK38" s="127"/>
      <c r="QL38" s="127"/>
      <c r="QM38" s="127"/>
      <c r="QN38" s="127"/>
      <c r="QO38" s="127"/>
      <c r="QP38" s="127"/>
      <c r="QQ38" s="127"/>
      <c r="QR38" s="127"/>
      <c r="QS38" s="127"/>
      <c r="QT38" s="127"/>
      <c r="QU38" s="127"/>
      <c r="QV38" s="127"/>
      <c r="QW38" s="127"/>
      <c r="QX38" s="127"/>
      <c r="QY38" s="127"/>
      <c r="QZ38" s="127"/>
      <c r="RA38" s="127"/>
      <c r="RB38" s="127"/>
      <c r="RC38" s="127"/>
      <c r="RD38" s="127"/>
      <c r="RE38" s="127"/>
      <c r="RF38" s="127"/>
      <c r="RG38" s="127"/>
      <c r="RH38" s="127"/>
      <c r="RI38" s="127"/>
      <c r="RJ38" s="127"/>
      <c r="RK38" s="127"/>
      <c r="RL38" s="127"/>
      <c r="RM38" s="127"/>
      <c r="RN38" s="127"/>
      <c r="RO38" s="127"/>
      <c r="RP38" s="127"/>
      <c r="RQ38" s="127"/>
      <c r="RR38" s="127"/>
      <c r="RS38" s="127"/>
      <c r="RT38" s="127"/>
      <c r="RU38" s="127"/>
      <c r="RV38" s="127"/>
      <c r="RW38" s="127"/>
      <c r="RX38" s="127"/>
      <c r="RY38" s="127"/>
      <c r="RZ38" s="127"/>
      <c r="SA38" s="127"/>
      <c r="SB38" s="127"/>
      <c r="SC38" s="127"/>
      <c r="SD38" s="127"/>
      <c r="SE38" s="127"/>
      <c r="SF38" s="127"/>
      <c r="SG38" s="127"/>
      <c r="SH38" s="127"/>
      <c r="SI38" s="127"/>
      <c r="SJ38" s="127"/>
      <c r="SK38" s="127"/>
      <c r="SL38" s="127"/>
      <c r="SM38" s="127"/>
      <c r="SN38" s="127"/>
      <c r="SO38" s="127"/>
      <c r="SP38" s="127"/>
      <c r="SQ38" s="127"/>
      <c r="SR38" s="127"/>
      <c r="SS38" s="127"/>
      <c r="ST38" s="127"/>
      <c r="SU38" s="127"/>
      <c r="SV38" s="127"/>
      <c r="SW38" s="127"/>
      <c r="SX38" s="127"/>
      <c r="SY38" s="127"/>
      <c r="SZ38" s="127"/>
      <c r="TA38" s="127"/>
      <c r="TB38" s="127"/>
      <c r="TC38" s="127"/>
      <c r="TD38" s="127"/>
      <c r="TE38" s="127"/>
      <c r="TF38" s="127"/>
      <c r="TG38" s="127"/>
      <c r="TH38" s="127"/>
      <c r="TI38" s="127"/>
      <c r="TJ38" s="127"/>
      <c r="TK38" s="127"/>
      <c r="TL38" s="127"/>
      <c r="TM38" s="127"/>
      <c r="TN38" s="127"/>
      <c r="TO38" s="127"/>
      <c r="TP38" s="127"/>
      <c r="TQ38" s="127"/>
      <c r="TR38" s="127"/>
      <c r="TS38" s="128"/>
      <c r="TT38" s="114"/>
      <c r="TU38" s="62"/>
    </row>
    <row r="39" spans="3:541" ht="15.75" customHeight="1">
      <c r="C39" s="126" t="s">
        <v>157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  <c r="IW39" s="127"/>
      <c r="IX39" s="127"/>
      <c r="IY39" s="127"/>
      <c r="IZ39" s="127"/>
      <c r="JA39" s="127"/>
      <c r="JB39" s="127"/>
      <c r="JC39" s="127"/>
      <c r="JD39" s="127"/>
      <c r="JE39" s="127"/>
      <c r="JF39" s="127"/>
      <c r="JG39" s="127"/>
      <c r="JH39" s="127"/>
      <c r="JI39" s="127"/>
      <c r="JJ39" s="127"/>
      <c r="JK39" s="127"/>
      <c r="JL39" s="127"/>
      <c r="JM39" s="127"/>
      <c r="JN39" s="127"/>
      <c r="JO39" s="127"/>
      <c r="JP39" s="127"/>
      <c r="JQ39" s="127"/>
      <c r="JR39" s="127"/>
      <c r="JS39" s="127"/>
      <c r="JT39" s="127"/>
      <c r="JU39" s="127"/>
      <c r="JV39" s="127"/>
      <c r="JW39" s="127"/>
      <c r="JX39" s="127"/>
      <c r="JY39" s="127"/>
      <c r="JZ39" s="127"/>
      <c r="KA39" s="127"/>
      <c r="KB39" s="127"/>
      <c r="KC39" s="127"/>
      <c r="KD39" s="127"/>
      <c r="KE39" s="127"/>
      <c r="KF39" s="127"/>
      <c r="KG39" s="127"/>
      <c r="KH39" s="127"/>
      <c r="KI39" s="127"/>
      <c r="KJ39" s="127"/>
      <c r="KK39" s="127"/>
      <c r="KL39" s="127"/>
      <c r="KM39" s="127"/>
      <c r="KN39" s="127"/>
      <c r="KO39" s="127"/>
      <c r="KP39" s="127"/>
      <c r="KQ39" s="127"/>
      <c r="KR39" s="127"/>
      <c r="KS39" s="127"/>
      <c r="KT39" s="127"/>
      <c r="KU39" s="127"/>
      <c r="KV39" s="127"/>
      <c r="KW39" s="127"/>
      <c r="KX39" s="127"/>
      <c r="KY39" s="127"/>
      <c r="KZ39" s="127"/>
      <c r="LA39" s="127"/>
      <c r="LB39" s="127"/>
      <c r="LC39" s="127"/>
      <c r="LD39" s="127"/>
      <c r="LE39" s="127"/>
      <c r="LF39" s="127"/>
      <c r="LG39" s="127"/>
      <c r="LH39" s="127"/>
      <c r="LI39" s="127"/>
      <c r="LJ39" s="127"/>
      <c r="LK39" s="127"/>
      <c r="LL39" s="127"/>
      <c r="LM39" s="127"/>
      <c r="LN39" s="127"/>
      <c r="LO39" s="127"/>
      <c r="LP39" s="127"/>
      <c r="LQ39" s="127"/>
      <c r="LR39" s="127"/>
      <c r="LS39" s="127"/>
      <c r="LT39" s="127"/>
      <c r="LU39" s="127"/>
      <c r="LV39" s="127"/>
      <c r="LW39" s="127"/>
      <c r="LX39" s="127"/>
      <c r="LY39" s="127"/>
      <c r="LZ39" s="127"/>
      <c r="MA39" s="127"/>
      <c r="MB39" s="127"/>
      <c r="MC39" s="127"/>
      <c r="MD39" s="127"/>
      <c r="ME39" s="127"/>
      <c r="MF39" s="127"/>
      <c r="MG39" s="127"/>
      <c r="MH39" s="127"/>
      <c r="MI39" s="127"/>
      <c r="MJ39" s="127"/>
      <c r="MK39" s="127"/>
      <c r="ML39" s="127"/>
      <c r="MM39" s="127"/>
      <c r="MN39" s="127"/>
      <c r="MO39" s="127"/>
      <c r="MP39" s="127"/>
      <c r="MQ39" s="127"/>
      <c r="MR39" s="127"/>
      <c r="MS39" s="127"/>
      <c r="MT39" s="127"/>
      <c r="MU39" s="127"/>
      <c r="MV39" s="127"/>
      <c r="MW39" s="127"/>
      <c r="MX39" s="127"/>
      <c r="MY39" s="127"/>
      <c r="MZ39" s="127"/>
      <c r="NA39" s="127"/>
      <c r="NB39" s="127"/>
      <c r="NC39" s="127"/>
      <c r="ND39" s="127"/>
      <c r="NE39" s="127"/>
      <c r="NF39" s="127"/>
      <c r="NG39" s="127"/>
      <c r="NH39" s="127"/>
      <c r="NI39" s="127"/>
      <c r="NJ39" s="127"/>
      <c r="NK39" s="127"/>
      <c r="NL39" s="127"/>
      <c r="NM39" s="127"/>
      <c r="NN39" s="127"/>
      <c r="NO39" s="127"/>
      <c r="NP39" s="127"/>
      <c r="NQ39" s="127"/>
      <c r="NR39" s="127"/>
      <c r="NS39" s="127"/>
      <c r="NT39" s="127"/>
      <c r="NU39" s="127"/>
      <c r="NV39" s="127"/>
      <c r="NW39" s="127"/>
      <c r="NX39" s="127"/>
      <c r="NY39" s="127"/>
      <c r="NZ39" s="127"/>
      <c r="OA39" s="127"/>
      <c r="OB39" s="127"/>
      <c r="OC39" s="127"/>
      <c r="OD39" s="127"/>
      <c r="OE39" s="127"/>
      <c r="OF39" s="127"/>
      <c r="OG39" s="127"/>
      <c r="OH39" s="127"/>
      <c r="OI39" s="127"/>
      <c r="OJ39" s="127"/>
      <c r="OK39" s="127"/>
      <c r="OL39" s="127"/>
      <c r="OM39" s="127"/>
      <c r="ON39" s="127"/>
      <c r="OO39" s="127"/>
      <c r="OP39" s="127"/>
      <c r="OQ39" s="127"/>
      <c r="OR39" s="127"/>
      <c r="OS39" s="127"/>
      <c r="OT39" s="127"/>
      <c r="OU39" s="127"/>
      <c r="OV39" s="127"/>
      <c r="OW39" s="127"/>
      <c r="OX39" s="127"/>
      <c r="OY39" s="127"/>
      <c r="OZ39" s="127"/>
      <c r="PA39" s="127"/>
      <c r="PB39" s="127"/>
      <c r="PC39" s="127"/>
      <c r="PD39" s="127"/>
      <c r="PE39" s="127"/>
      <c r="PF39" s="127"/>
      <c r="PG39" s="127"/>
      <c r="PH39" s="127"/>
      <c r="PI39" s="127"/>
      <c r="PJ39" s="127"/>
      <c r="PK39" s="127"/>
      <c r="PL39" s="127"/>
      <c r="PM39" s="127"/>
      <c r="PN39" s="127"/>
      <c r="PO39" s="127"/>
      <c r="PP39" s="127"/>
      <c r="PQ39" s="127"/>
      <c r="PR39" s="127"/>
      <c r="PS39" s="127"/>
      <c r="PT39" s="127"/>
      <c r="PU39" s="127"/>
      <c r="PV39" s="127"/>
      <c r="PW39" s="127"/>
      <c r="PX39" s="127"/>
      <c r="PY39" s="127"/>
      <c r="PZ39" s="127"/>
      <c r="QA39" s="127"/>
      <c r="QB39" s="127"/>
      <c r="QC39" s="127"/>
      <c r="QD39" s="127"/>
      <c r="QE39" s="127"/>
      <c r="QF39" s="127"/>
      <c r="QG39" s="127"/>
      <c r="QH39" s="127"/>
      <c r="QI39" s="127"/>
      <c r="QJ39" s="127"/>
      <c r="QK39" s="127"/>
      <c r="QL39" s="127"/>
      <c r="QM39" s="127"/>
      <c r="QN39" s="127"/>
      <c r="QO39" s="127"/>
      <c r="QP39" s="127"/>
      <c r="QQ39" s="127"/>
      <c r="QR39" s="127"/>
      <c r="QS39" s="127"/>
      <c r="QT39" s="127"/>
      <c r="QU39" s="127"/>
      <c r="QV39" s="127"/>
      <c r="QW39" s="127"/>
      <c r="QX39" s="127"/>
      <c r="QY39" s="127"/>
      <c r="QZ39" s="127"/>
      <c r="RA39" s="127"/>
      <c r="RB39" s="127"/>
      <c r="RC39" s="127"/>
      <c r="RD39" s="127"/>
      <c r="RE39" s="127"/>
      <c r="RF39" s="127"/>
      <c r="RG39" s="127"/>
      <c r="RH39" s="127"/>
      <c r="RI39" s="127"/>
      <c r="RJ39" s="127"/>
      <c r="RK39" s="127"/>
      <c r="RL39" s="127"/>
      <c r="RM39" s="127"/>
      <c r="RN39" s="127"/>
      <c r="RO39" s="127"/>
      <c r="RP39" s="127"/>
      <c r="RQ39" s="127"/>
      <c r="RR39" s="127"/>
      <c r="RS39" s="127"/>
      <c r="RT39" s="127"/>
      <c r="RU39" s="127"/>
      <c r="RV39" s="127"/>
      <c r="RW39" s="127"/>
      <c r="RX39" s="127"/>
      <c r="RY39" s="127"/>
      <c r="RZ39" s="127"/>
      <c r="SA39" s="127"/>
      <c r="SB39" s="127"/>
      <c r="SC39" s="127"/>
      <c r="SD39" s="127"/>
      <c r="SE39" s="127"/>
      <c r="SF39" s="127"/>
      <c r="SG39" s="127"/>
      <c r="SH39" s="127"/>
      <c r="SI39" s="127"/>
      <c r="SJ39" s="127"/>
      <c r="SK39" s="127"/>
      <c r="SL39" s="127"/>
      <c r="SM39" s="127"/>
      <c r="SN39" s="127"/>
      <c r="SO39" s="127"/>
      <c r="SP39" s="127"/>
      <c r="SQ39" s="127"/>
      <c r="SR39" s="127"/>
      <c r="SS39" s="127"/>
      <c r="ST39" s="127"/>
      <c r="SU39" s="127"/>
      <c r="SV39" s="127"/>
      <c r="SW39" s="127"/>
      <c r="SX39" s="127"/>
      <c r="SY39" s="127"/>
      <c r="SZ39" s="127"/>
      <c r="TA39" s="127"/>
      <c r="TB39" s="127"/>
      <c r="TC39" s="127"/>
      <c r="TD39" s="127"/>
      <c r="TE39" s="127"/>
      <c r="TF39" s="127"/>
      <c r="TG39" s="127"/>
      <c r="TH39" s="127"/>
      <c r="TI39" s="127"/>
      <c r="TJ39" s="127"/>
      <c r="TK39" s="127"/>
      <c r="TL39" s="127"/>
      <c r="TM39" s="127"/>
      <c r="TN39" s="127"/>
      <c r="TO39" s="127"/>
      <c r="TP39" s="127"/>
      <c r="TQ39" s="127"/>
      <c r="TR39" s="127"/>
      <c r="TS39" s="128"/>
      <c r="TT39" s="114"/>
      <c r="TU39" s="62"/>
    </row>
    <row r="40" spans="3:541" ht="15.75" customHeight="1">
      <c r="C40" s="126" t="s">
        <v>158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  <c r="IW40" s="127"/>
      <c r="IX40" s="127"/>
      <c r="IY40" s="127"/>
      <c r="IZ40" s="127"/>
      <c r="JA40" s="127"/>
      <c r="JB40" s="127"/>
      <c r="JC40" s="127"/>
      <c r="JD40" s="127"/>
      <c r="JE40" s="127"/>
      <c r="JF40" s="127"/>
      <c r="JG40" s="127"/>
      <c r="JH40" s="127"/>
      <c r="JI40" s="127"/>
      <c r="JJ40" s="127"/>
      <c r="JK40" s="127"/>
      <c r="JL40" s="127"/>
      <c r="JM40" s="127"/>
      <c r="JN40" s="127"/>
      <c r="JO40" s="127"/>
      <c r="JP40" s="127"/>
      <c r="JQ40" s="127"/>
      <c r="JR40" s="127"/>
      <c r="JS40" s="127"/>
      <c r="JT40" s="127"/>
      <c r="JU40" s="127"/>
      <c r="JV40" s="127"/>
      <c r="JW40" s="127"/>
      <c r="JX40" s="127"/>
      <c r="JY40" s="127"/>
      <c r="JZ40" s="127"/>
      <c r="KA40" s="127"/>
      <c r="KB40" s="127"/>
      <c r="KC40" s="127"/>
      <c r="KD40" s="127"/>
      <c r="KE40" s="127"/>
      <c r="KF40" s="127"/>
      <c r="KG40" s="127"/>
      <c r="KH40" s="127"/>
      <c r="KI40" s="127"/>
      <c r="KJ40" s="127"/>
      <c r="KK40" s="127"/>
      <c r="KL40" s="127"/>
      <c r="KM40" s="127"/>
      <c r="KN40" s="127"/>
      <c r="KO40" s="127"/>
      <c r="KP40" s="127"/>
      <c r="KQ40" s="127"/>
      <c r="KR40" s="127"/>
      <c r="KS40" s="127"/>
      <c r="KT40" s="127"/>
      <c r="KU40" s="127"/>
      <c r="KV40" s="127"/>
      <c r="KW40" s="127"/>
      <c r="KX40" s="127"/>
      <c r="KY40" s="127"/>
      <c r="KZ40" s="127"/>
      <c r="LA40" s="127"/>
      <c r="LB40" s="127"/>
      <c r="LC40" s="127"/>
      <c r="LD40" s="127"/>
      <c r="LE40" s="127"/>
      <c r="LF40" s="127"/>
      <c r="LG40" s="127"/>
      <c r="LH40" s="127"/>
      <c r="LI40" s="127"/>
      <c r="LJ40" s="127"/>
      <c r="LK40" s="127"/>
      <c r="LL40" s="127"/>
      <c r="LM40" s="127"/>
      <c r="LN40" s="127"/>
      <c r="LO40" s="127"/>
      <c r="LP40" s="127"/>
      <c r="LQ40" s="127"/>
      <c r="LR40" s="127"/>
      <c r="LS40" s="127"/>
      <c r="LT40" s="127"/>
      <c r="LU40" s="127"/>
      <c r="LV40" s="127"/>
      <c r="LW40" s="127"/>
      <c r="LX40" s="127"/>
      <c r="LY40" s="127"/>
      <c r="LZ40" s="127"/>
      <c r="MA40" s="127"/>
      <c r="MB40" s="127"/>
      <c r="MC40" s="127"/>
      <c r="MD40" s="127"/>
      <c r="ME40" s="127"/>
      <c r="MF40" s="127"/>
      <c r="MG40" s="127"/>
      <c r="MH40" s="127"/>
      <c r="MI40" s="127"/>
      <c r="MJ40" s="127"/>
      <c r="MK40" s="127"/>
      <c r="ML40" s="127"/>
      <c r="MM40" s="127"/>
      <c r="MN40" s="127"/>
      <c r="MO40" s="127"/>
      <c r="MP40" s="127"/>
      <c r="MQ40" s="127"/>
      <c r="MR40" s="127"/>
      <c r="MS40" s="127"/>
      <c r="MT40" s="127"/>
      <c r="MU40" s="127"/>
      <c r="MV40" s="127"/>
      <c r="MW40" s="127"/>
      <c r="MX40" s="127"/>
      <c r="MY40" s="127"/>
      <c r="MZ40" s="127"/>
      <c r="NA40" s="127"/>
      <c r="NB40" s="127"/>
      <c r="NC40" s="127"/>
      <c r="ND40" s="127"/>
      <c r="NE40" s="127"/>
      <c r="NF40" s="127"/>
      <c r="NG40" s="127"/>
      <c r="NH40" s="127"/>
      <c r="NI40" s="127"/>
      <c r="NJ40" s="127"/>
      <c r="NK40" s="127"/>
      <c r="NL40" s="127"/>
      <c r="NM40" s="127"/>
      <c r="NN40" s="127"/>
      <c r="NO40" s="127"/>
      <c r="NP40" s="127"/>
      <c r="NQ40" s="127"/>
      <c r="NR40" s="127"/>
      <c r="NS40" s="127"/>
      <c r="NT40" s="127"/>
      <c r="NU40" s="127"/>
      <c r="NV40" s="127"/>
      <c r="NW40" s="127"/>
      <c r="NX40" s="127"/>
      <c r="NY40" s="127"/>
      <c r="NZ40" s="127"/>
      <c r="OA40" s="127"/>
      <c r="OB40" s="127"/>
      <c r="OC40" s="127"/>
      <c r="OD40" s="127"/>
      <c r="OE40" s="127"/>
      <c r="OF40" s="127"/>
      <c r="OG40" s="127"/>
      <c r="OH40" s="127"/>
      <c r="OI40" s="127"/>
      <c r="OJ40" s="127"/>
      <c r="OK40" s="127"/>
      <c r="OL40" s="127"/>
      <c r="OM40" s="127"/>
      <c r="ON40" s="127"/>
      <c r="OO40" s="127"/>
      <c r="OP40" s="127"/>
      <c r="OQ40" s="127"/>
      <c r="OR40" s="127"/>
      <c r="OS40" s="127"/>
      <c r="OT40" s="127"/>
      <c r="OU40" s="127"/>
      <c r="OV40" s="127"/>
      <c r="OW40" s="127"/>
      <c r="OX40" s="127"/>
      <c r="OY40" s="127"/>
      <c r="OZ40" s="127"/>
      <c r="PA40" s="127"/>
      <c r="PB40" s="127"/>
      <c r="PC40" s="127"/>
      <c r="PD40" s="127"/>
      <c r="PE40" s="127"/>
      <c r="PF40" s="127"/>
      <c r="PG40" s="127"/>
      <c r="PH40" s="127"/>
      <c r="PI40" s="127"/>
      <c r="PJ40" s="127"/>
      <c r="PK40" s="127"/>
      <c r="PL40" s="127"/>
      <c r="PM40" s="127"/>
      <c r="PN40" s="127"/>
      <c r="PO40" s="127"/>
      <c r="PP40" s="127"/>
      <c r="PQ40" s="127"/>
      <c r="PR40" s="127"/>
      <c r="PS40" s="127"/>
      <c r="PT40" s="127"/>
      <c r="PU40" s="127"/>
      <c r="PV40" s="127"/>
      <c r="PW40" s="127"/>
      <c r="PX40" s="127"/>
      <c r="PY40" s="127"/>
      <c r="PZ40" s="127"/>
      <c r="QA40" s="127"/>
      <c r="QB40" s="127"/>
      <c r="QC40" s="127"/>
      <c r="QD40" s="127"/>
      <c r="QE40" s="127"/>
      <c r="QF40" s="127"/>
      <c r="QG40" s="127"/>
      <c r="QH40" s="127"/>
      <c r="QI40" s="127"/>
      <c r="QJ40" s="127"/>
      <c r="QK40" s="127"/>
      <c r="QL40" s="127"/>
      <c r="QM40" s="127"/>
      <c r="QN40" s="127"/>
      <c r="QO40" s="127"/>
      <c r="QP40" s="127"/>
      <c r="QQ40" s="127"/>
      <c r="QR40" s="127"/>
      <c r="QS40" s="127"/>
      <c r="QT40" s="127"/>
      <c r="QU40" s="127"/>
      <c r="QV40" s="127"/>
      <c r="QW40" s="127"/>
      <c r="QX40" s="127"/>
      <c r="QY40" s="127"/>
      <c r="QZ40" s="127"/>
      <c r="RA40" s="127"/>
      <c r="RB40" s="127"/>
      <c r="RC40" s="127"/>
      <c r="RD40" s="127"/>
      <c r="RE40" s="127"/>
      <c r="RF40" s="127"/>
      <c r="RG40" s="127"/>
      <c r="RH40" s="127"/>
      <c r="RI40" s="127"/>
      <c r="RJ40" s="127"/>
      <c r="RK40" s="127"/>
      <c r="RL40" s="127"/>
      <c r="RM40" s="127"/>
      <c r="RN40" s="127"/>
      <c r="RO40" s="127"/>
      <c r="RP40" s="127"/>
      <c r="RQ40" s="127"/>
      <c r="RR40" s="127"/>
      <c r="RS40" s="127"/>
      <c r="RT40" s="127"/>
      <c r="RU40" s="127"/>
      <c r="RV40" s="127"/>
      <c r="RW40" s="127"/>
      <c r="RX40" s="127"/>
      <c r="RY40" s="127"/>
      <c r="RZ40" s="127"/>
      <c r="SA40" s="127"/>
      <c r="SB40" s="127"/>
      <c r="SC40" s="127"/>
      <c r="SD40" s="127"/>
      <c r="SE40" s="127"/>
      <c r="SF40" s="127"/>
      <c r="SG40" s="127"/>
      <c r="SH40" s="127"/>
      <c r="SI40" s="127"/>
      <c r="SJ40" s="127"/>
      <c r="SK40" s="127"/>
      <c r="SL40" s="127"/>
      <c r="SM40" s="127"/>
      <c r="SN40" s="127"/>
      <c r="SO40" s="127"/>
      <c r="SP40" s="127"/>
      <c r="SQ40" s="127"/>
      <c r="SR40" s="127"/>
      <c r="SS40" s="127"/>
      <c r="ST40" s="127"/>
      <c r="SU40" s="127"/>
      <c r="SV40" s="127"/>
      <c r="SW40" s="127"/>
      <c r="SX40" s="127"/>
      <c r="SY40" s="127"/>
      <c r="SZ40" s="127"/>
      <c r="TA40" s="127"/>
      <c r="TB40" s="127"/>
      <c r="TC40" s="127"/>
      <c r="TD40" s="127"/>
      <c r="TE40" s="127"/>
      <c r="TF40" s="127"/>
      <c r="TG40" s="127"/>
      <c r="TH40" s="127"/>
      <c r="TI40" s="127"/>
      <c r="TJ40" s="127"/>
      <c r="TK40" s="127"/>
      <c r="TL40" s="127"/>
      <c r="TM40" s="127"/>
      <c r="TN40" s="127"/>
      <c r="TO40" s="127"/>
      <c r="TP40" s="127"/>
      <c r="TQ40" s="127"/>
      <c r="TR40" s="127"/>
      <c r="TS40" s="128"/>
      <c r="TT40" s="114"/>
      <c r="TU40" s="62"/>
    </row>
    <row r="41" spans="3:541" ht="15.75" customHeight="1">
      <c r="C41" s="126" t="s">
        <v>159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  <c r="IW41" s="127"/>
      <c r="IX41" s="127"/>
      <c r="IY41" s="127"/>
      <c r="IZ41" s="127"/>
      <c r="JA41" s="127"/>
      <c r="JB41" s="127"/>
      <c r="JC41" s="127"/>
      <c r="JD41" s="127"/>
      <c r="JE41" s="127"/>
      <c r="JF41" s="127"/>
      <c r="JG41" s="127"/>
      <c r="JH41" s="127"/>
      <c r="JI41" s="127"/>
      <c r="JJ41" s="127"/>
      <c r="JK41" s="127"/>
      <c r="JL41" s="127"/>
      <c r="JM41" s="127"/>
      <c r="JN41" s="127"/>
      <c r="JO41" s="127"/>
      <c r="JP41" s="127"/>
      <c r="JQ41" s="127"/>
      <c r="JR41" s="127"/>
      <c r="JS41" s="127"/>
      <c r="JT41" s="127"/>
      <c r="JU41" s="127"/>
      <c r="JV41" s="127"/>
      <c r="JW41" s="127"/>
      <c r="JX41" s="127"/>
      <c r="JY41" s="127"/>
      <c r="JZ41" s="127"/>
      <c r="KA41" s="127"/>
      <c r="KB41" s="127"/>
      <c r="KC41" s="127"/>
      <c r="KD41" s="127"/>
      <c r="KE41" s="127"/>
      <c r="KF41" s="127"/>
      <c r="KG41" s="127"/>
      <c r="KH41" s="127"/>
      <c r="KI41" s="127"/>
      <c r="KJ41" s="127"/>
      <c r="KK41" s="127"/>
      <c r="KL41" s="127"/>
      <c r="KM41" s="127"/>
      <c r="KN41" s="127"/>
      <c r="KO41" s="127"/>
      <c r="KP41" s="127"/>
      <c r="KQ41" s="127"/>
      <c r="KR41" s="127"/>
      <c r="KS41" s="127"/>
      <c r="KT41" s="127"/>
      <c r="KU41" s="127"/>
      <c r="KV41" s="127"/>
      <c r="KW41" s="127"/>
      <c r="KX41" s="127"/>
      <c r="KY41" s="127"/>
      <c r="KZ41" s="127"/>
      <c r="LA41" s="127"/>
      <c r="LB41" s="127"/>
      <c r="LC41" s="127"/>
      <c r="LD41" s="127"/>
      <c r="LE41" s="127"/>
      <c r="LF41" s="127"/>
      <c r="LG41" s="127"/>
      <c r="LH41" s="127"/>
      <c r="LI41" s="127"/>
      <c r="LJ41" s="127"/>
      <c r="LK41" s="127"/>
      <c r="LL41" s="127"/>
      <c r="LM41" s="127"/>
      <c r="LN41" s="127"/>
      <c r="LO41" s="127"/>
      <c r="LP41" s="127"/>
      <c r="LQ41" s="127"/>
      <c r="LR41" s="127"/>
      <c r="LS41" s="127"/>
      <c r="LT41" s="127"/>
      <c r="LU41" s="127"/>
      <c r="LV41" s="127"/>
      <c r="LW41" s="127"/>
      <c r="LX41" s="127"/>
      <c r="LY41" s="127"/>
      <c r="LZ41" s="127"/>
      <c r="MA41" s="127"/>
      <c r="MB41" s="127"/>
      <c r="MC41" s="127"/>
      <c r="MD41" s="127"/>
      <c r="ME41" s="127"/>
      <c r="MF41" s="127"/>
      <c r="MG41" s="127"/>
      <c r="MH41" s="127"/>
      <c r="MI41" s="127"/>
      <c r="MJ41" s="127"/>
      <c r="MK41" s="127"/>
      <c r="ML41" s="127"/>
      <c r="MM41" s="127"/>
      <c r="MN41" s="127"/>
      <c r="MO41" s="127"/>
      <c r="MP41" s="127"/>
      <c r="MQ41" s="127"/>
      <c r="MR41" s="127"/>
      <c r="MS41" s="127"/>
      <c r="MT41" s="127"/>
      <c r="MU41" s="127"/>
      <c r="MV41" s="127"/>
      <c r="MW41" s="127"/>
      <c r="MX41" s="127"/>
      <c r="MY41" s="127"/>
      <c r="MZ41" s="127"/>
      <c r="NA41" s="127"/>
      <c r="NB41" s="127"/>
      <c r="NC41" s="127"/>
      <c r="ND41" s="127"/>
      <c r="NE41" s="127"/>
      <c r="NF41" s="127"/>
      <c r="NG41" s="127"/>
      <c r="NH41" s="127"/>
      <c r="NI41" s="127"/>
      <c r="NJ41" s="127"/>
      <c r="NK41" s="127"/>
      <c r="NL41" s="127"/>
      <c r="NM41" s="127"/>
      <c r="NN41" s="127"/>
      <c r="NO41" s="127"/>
      <c r="NP41" s="127"/>
      <c r="NQ41" s="127"/>
      <c r="NR41" s="127"/>
      <c r="NS41" s="127"/>
      <c r="NT41" s="127"/>
      <c r="NU41" s="127"/>
      <c r="NV41" s="127"/>
      <c r="NW41" s="127"/>
      <c r="NX41" s="127"/>
      <c r="NY41" s="127"/>
      <c r="NZ41" s="127"/>
      <c r="OA41" s="127"/>
      <c r="OB41" s="127"/>
      <c r="OC41" s="127"/>
      <c r="OD41" s="127"/>
      <c r="OE41" s="127"/>
      <c r="OF41" s="127"/>
      <c r="OG41" s="127"/>
      <c r="OH41" s="127"/>
      <c r="OI41" s="127"/>
      <c r="OJ41" s="127"/>
      <c r="OK41" s="127"/>
      <c r="OL41" s="127"/>
      <c r="OM41" s="127"/>
      <c r="ON41" s="127"/>
      <c r="OO41" s="127"/>
      <c r="OP41" s="127"/>
      <c r="OQ41" s="127"/>
      <c r="OR41" s="127"/>
      <c r="OS41" s="127"/>
      <c r="OT41" s="127"/>
      <c r="OU41" s="127"/>
      <c r="OV41" s="127"/>
      <c r="OW41" s="127"/>
      <c r="OX41" s="127"/>
      <c r="OY41" s="127"/>
      <c r="OZ41" s="127"/>
      <c r="PA41" s="127"/>
      <c r="PB41" s="127"/>
      <c r="PC41" s="127"/>
      <c r="PD41" s="127"/>
      <c r="PE41" s="127"/>
      <c r="PF41" s="127"/>
      <c r="PG41" s="127"/>
      <c r="PH41" s="127"/>
      <c r="PI41" s="127"/>
      <c r="PJ41" s="127"/>
      <c r="PK41" s="127"/>
      <c r="PL41" s="127"/>
      <c r="PM41" s="127"/>
      <c r="PN41" s="127"/>
      <c r="PO41" s="127"/>
      <c r="PP41" s="127"/>
      <c r="PQ41" s="127"/>
      <c r="PR41" s="127"/>
      <c r="PS41" s="127"/>
      <c r="PT41" s="127"/>
      <c r="PU41" s="127"/>
      <c r="PV41" s="127"/>
      <c r="PW41" s="127"/>
      <c r="PX41" s="127"/>
      <c r="PY41" s="127"/>
      <c r="PZ41" s="127"/>
      <c r="QA41" s="127"/>
      <c r="QB41" s="127"/>
      <c r="QC41" s="127"/>
      <c r="QD41" s="127"/>
      <c r="QE41" s="127"/>
      <c r="QF41" s="127"/>
      <c r="QG41" s="127"/>
      <c r="QH41" s="127"/>
      <c r="QI41" s="127"/>
      <c r="QJ41" s="127"/>
      <c r="QK41" s="127"/>
      <c r="QL41" s="127"/>
      <c r="QM41" s="127"/>
      <c r="QN41" s="127"/>
      <c r="QO41" s="127"/>
      <c r="QP41" s="127"/>
      <c r="QQ41" s="127"/>
      <c r="QR41" s="127"/>
      <c r="QS41" s="127"/>
      <c r="QT41" s="127"/>
      <c r="QU41" s="127"/>
      <c r="QV41" s="127"/>
      <c r="QW41" s="127"/>
      <c r="QX41" s="127"/>
      <c r="QY41" s="127"/>
      <c r="QZ41" s="127"/>
      <c r="RA41" s="127"/>
      <c r="RB41" s="127"/>
      <c r="RC41" s="127"/>
      <c r="RD41" s="127"/>
      <c r="RE41" s="127"/>
      <c r="RF41" s="127"/>
      <c r="RG41" s="127"/>
      <c r="RH41" s="127"/>
      <c r="RI41" s="127"/>
      <c r="RJ41" s="127"/>
      <c r="RK41" s="127"/>
      <c r="RL41" s="127"/>
      <c r="RM41" s="127"/>
      <c r="RN41" s="127"/>
      <c r="RO41" s="127"/>
      <c r="RP41" s="127"/>
      <c r="RQ41" s="127"/>
      <c r="RR41" s="127"/>
      <c r="RS41" s="127"/>
      <c r="RT41" s="127"/>
      <c r="RU41" s="127"/>
      <c r="RV41" s="127"/>
      <c r="RW41" s="127"/>
      <c r="RX41" s="127"/>
      <c r="RY41" s="127"/>
      <c r="RZ41" s="127"/>
      <c r="SA41" s="127"/>
      <c r="SB41" s="127"/>
      <c r="SC41" s="127"/>
      <c r="SD41" s="127"/>
      <c r="SE41" s="127"/>
      <c r="SF41" s="127"/>
      <c r="SG41" s="127"/>
      <c r="SH41" s="127"/>
      <c r="SI41" s="127"/>
      <c r="SJ41" s="127"/>
      <c r="SK41" s="127"/>
      <c r="SL41" s="127"/>
      <c r="SM41" s="127"/>
      <c r="SN41" s="127"/>
      <c r="SO41" s="127"/>
      <c r="SP41" s="127"/>
      <c r="SQ41" s="127"/>
      <c r="SR41" s="127"/>
      <c r="SS41" s="127"/>
      <c r="ST41" s="127"/>
      <c r="SU41" s="127"/>
      <c r="SV41" s="127"/>
      <c r="SW41" s="127"/>
      <c r="SX41" s="127"/>
      <c r="SY41" s="127"/>
      <c r="SZ41" s="127"/>
      <c r="TA41" s="127"/>
      <c r="TB41" s="127"/>
      <c r="TC41" s="127"/>
      <c r="TD41" s="127"/>
      <c r="TE41" s="127"/>
      <c r="TF41" s="127"/>
      <c r="TG41" s="127"/>
      <c r="TH41" s="127"/>
      <c r="TI41" s="127"/>
      <c r="TJ41" s="127"/>
      <c r="TK41" s="127"/>
      <c r="TL41" s="127"/>
      <c r="TM41" s="127"/>
      <c r="TN41" s="127"/>
      <c r="TO41" s="127"/>
      <c r="TP41" s="127"/>
      <c r="TQ41" s="127"/>
      <c r="TR41" s="127"/>
      <c r="TS41" s="128"/>
      <c r="TT41" s="114"/>
      <c r="TU41" s="62"/>
    </row>
    <row r="42" spans="3:541" ht="15.75" customHeight="1">
      <c r="C42" s="126" t="s">
        <v>160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  <c r="IW42" s="127"/>
      <c r="IX42" s="127"/>
      <c r="IY42" s="127"/>
      <c r="IZ42" s="127"/>
      <c r="JA42" s="127"/>
      <c r="JB42" s="127"/>
      <c r="JC42" s="127"/>
      <c r="JD42" s="127"/>
      <c r="JE42" s="127"/>
      <c r="JF42" s="127"/>
      <c r="JG42" s="127"/>
      <c r="JH42" s="127"/>
      <c r="JI42" s="127"/>
      <c r="JJ42" s="127"/>
      <c r="JK42" s="127"/>
      <c r="JL42" s="127"/>
      <c r="JM42" s="127"/>
      <c r="JN42" s="127"/>
      <c r="JO42" s="127"/>
      <c r="JP42" s="127"/>
      <c r="JQ42" s="127"/>
      <c r="JR42" s="127"/>
      <c r="JS42" s="127"/>
      <c r="JT42" s="127"/>
      <c r="JU42" s="127"/>
      <c r="JV42" s="127"/>
      <c r="JW42" s="127"/>
      <c r="JX42" s="127"/>
      <c r="JY42" s="127"/>
      <c r="JZ42" s="127"/>
      <c r="KA42" s="127"/>
      <c r="KB42" s="127"/>
      <c r="KC42" s="127"/>
      <c r="KD42" s="127"/>
      <c r="KE42" s="127"/>
      <c r="KF42" s="127"/>
      <c r="KG42" s="127"/>
      <c r="KH42" s="127"/>
      <c r="KI42" s="127"/>
      <c r="KJ42" s="127"/>
      <c r="KK42" s="127"/>
      <c r="KL42" s="127"/>
      <c r="KM42" s="127"/>
      <c r="KN42" s="127"/>
      <c r="KO42" s="127"/>
      <c r="KP42" s="127"/>
      <c r="KQ42" s="127"/>
      <c r="KR42" s="127"/>
      <c r="KS42" s="127"/>
      <c r="KT42" s="127"/>
      <c r="KU42" s="127"/>
      <c r="KV42" s="127"/>
      <c r="KW42" s="127"/>
      <c r="KX42" s="127"/>
      <c r="KY42" s="127"/>
      <c r="KZ42" s="127"/>
      <c r="LA42" s="127"/>
      <c r="LB42" s="127"/>
      <c r="LC42" s="127"/>
      <c r="LD42" s="127"/>
      <c r="LE42" s="127"/>
      <c r="LF42" s="127"/>
      <c r="LG42" s="127"/>
      <c r="LH42" s="127"/>
      <c r="LI42" s="127"/>
      <c r="LJ42" s="127"/>
      <c r="LK42" s="127"/>
      <c r="LL42" s="127"/>
      <c r="LM42" s="127"/>
      <c r="LN42" s="127"/>
      <c r="LO42" s="127"/>
      <c r="LP42" s="127"/>
      <c r="LQ42" s="127"/>
      <c r="LR42" s="127"/>
      <c r="LS42" s="127"/>
      <c r="LT42" s="127"/>
      <c r="LU42" s="127"/>
      <c r="LV42" s="127"/>
      <c r="LW42" s="127"/>
      <c r="LX42" s="127"/>
      <c r="LY42" s="127"/>
      <c r="LZ42" s="127"/>
      <c r="MA42" s="127"/>
      <c r="MB42" s="127"/>
      <c r="MC42" s="127"/>
      <c r="MD42" s="127"/>
      <c r="ME42" s="127"/>
      <c r="MF42" s="127"/>
      <c r="MG42" s="127"/>
      <c r="MH42" s="127"/>
      <c r="MI42" s="127"/>
      <c r="MJ42" s="127"/>
      <c r="MK42" s="127"/>
      <c r="ML42" s="127"/>
      <c r="MM42" s="127"/>
      <c r="MN42" s="127"/>
      <c r="MO42" s="127"/>
      <c r="MP42" s="127"/>
      <c r="MQ42" s="127"/>
      <c r="MR42" s="127"/>
      <c r="MS42" s="127"/>
      <c r="MT42" s="127"/>
      <c r="MU42" s="127"/>
      <c r="MV42" s="127"/>
      <c r="MW42" s="127"/>
      <c r="MX42" s="127"/>
      <c r="MY42" s="127"/>
      <c r="MZ42" s="127"/>
      <c r="NA42" s="127"/>
      <c r="NB42" s="127"/>
      <c r="NC42" s="127"/>
      <c r="ND42" s="127"/>
      <c r="NE42" s="127"/>
      <c r="NF42" s="127"/>
      <c r="NG42" s="127"/>
      <c r="NH42" s="127"/>
      <c r="NI42" s="127"/>
      <c r="NJ42" s="127"/>
      <c r="NK42" s="127"/>
      <c r="NL42" s="127"/>
      <c r="NM42" s="127"/>
      <c r="NN42" s="127"/>
      <c r="NO42" s="127"/>
      <c r="NP42" s="127"/>
      <c r="NQ42" s="127"/>
      <c r="NR42" s="127"/>
      <c r="NS42" s="127"/>
      <c r="NT42" s="127"/>
      <c r="NU42" s="127"/>
      <c r="NV42" s="127"/>
      <c r="NW42" s="127"/>
      <c r="NX42" s="127"/>
      <c r="NY42" s="127"/>
      <c r="NZ42" s="127"/>
      <c r="OA42" s="127"/>
      <c r="OB42" s="127"/>
      <c r="OC42" s="127"/>
      <c r="OD42" s="127"/>
      <c r="OE42" s="127"/>
      <c r="OF42" s="127"/>
      <c r="OG42" s="127"/>
      <c r="OH42" s="127"/>
      <c r="OI42" s="127"/>
      <c r="OJ42" s="127"/>
      <c r="OK42" s="127"/>
      <c r="OL42" s="127"/>
      <c r="OM42" s="127"/>
      <c r="ON42" s="127"/>
      <c r="OO42" s="127"/>
      <c r="OP42" s="127"/>
      <c r="OQ42" s="127"/>
      <c r="OR42" s="127"/>
      <c r="OS42" s="127"/>
      <c r="OT42" s="127"/>
      <c r="OU42" s="127"/>
      <c r="OV42" s="127"/>
      <c r="OW42" s="127"/>
      <c r="OX42" s="127"/>
      <c r="OY42" s="127"/>
      <c r="OZ42" s="127"/>
      <c r="PA42" s="127"/>
      <c r="PB42" s="127"/>
      <c r="PC42" s="127"/>
      <c r="PD42" s="127"/>
      <c r="PE42" s="127"/>
      <c r="PF42" s="127"/>
      <c r="PG42" s="127"/>
      <c r="PH42" s="127"/>
      <c r="PI42" s="127"/>
      <c r="PJ42" s="127"/>
      <c r="PK42" s="127"/>
      <c r="PL42" s="127"/>
      <c r="PM42" s="127"/>
      <c r="PN42" s="127"/>
      <c r="PO42" s="127"/>
      <c r="PP42" s="127"/>
      <c r="PQ42" s="127"/>
      <c r="PR42" s="127"/>
      <c r="PS42" s="127"/>
      <c r="PT42" s="127"/>
      <c r="PU42" s="127"/>
      <c r="PV42" s="127"/>
      <c r="PW42" s="127"/>
      <c r="PX42" s="127"/>
      <c r="PY42" s="127"/>
      <c r="PZ42" s="127"/>
      <c r="QA42" s="127"/>
      <c r="QB42" s="127"/>
      <c r="QC42" s="127"/>
      <c r="QD42" s="127"/>
      <c r="QE42" s="127"/>
      <c r="QF42" s="127"/>
      <c r="QG42" s="127"/>
      <c r="QH42" s="127"/>
      <c r="QI42" s="127"/>
      <c r="QJ42" s="127"/>
      <c r="QK42" s="127"/>
      <c r="QL42" s="127"/>
      <c r="QM42" s="127"/>
      <c r="QN42" s="127"/>
      <c r="QO42" s="127"/>
      <c r="QP42" s="127"/>
      <c r="QQ42" s="127"/>
      <c r="QR42" s="127"/>
      <c r="QS42" s="127"/>
      <c r="QT42" s="127"/>
      <c r="QU42" s="127"/>
      <c r="QV42" s="127"/>
      <c r="QW42" s="127"/>
      <c r="QX42" s="127"/>
      <c r="QY42" s="127"/>
      <c r="QZ42" s="127"/>
      <c r="RA42" s="127"/>
      <c r="RB42" s="127"/>
      <c r="RC42" s="127"/>
      <c r="RD42" s="127"/>
      <c r="RE42" s="127"/>
      <c r="RF42" s="127"/>
      <c r="RG42" s="127"/>
      <c r="RH42" s="127"/>
      <c r="RI42" s="127"/>
      <c r="RJ42" s="127"/>
      <c r="RK42" s="127"/>
      <c r="RL42" s="127"/>
      <c r="RM42" s="127"/>
      <c r="RN42" s="127"/>
      <c r="RO42" s="127"/>
      <c r="RP42" s="127"/>
      <c r="RQ42" s="127"/>
      <c r="RR42" s="127"/>
      <c r="RS42" s="127"/>
      <c r="RT42" s="127"/>
      <c r="RU42" s="127"/>
      <c r="RV42" s="127"/>
      <c r="RW42" s="127"/>
      <c r="RX42" s="127"/>
      <c r="RY42" s="127"/>
      <c r="RZ42" s="127"/>
      <c r="SA42" s="127"/>
      <c r="SB42" s="127"/>
      <c r="SC42" s="127"/>
      <c r="SD42" s="127"/>
      <c r="SE42" s="127"/>
      <c r="SF42" s="127"/>
      <c r="SG42" s="127"/>
      <c r="SH42" s="127"/>
      <c r="SI42" s="127"/>
      <c r="SJ42" s="127"/>
      <c r="SK42" s="127"/>
      <c r="SL42" s="127"/>
      <c r="SM42" s="127"/>
      <c r="SN42" s="127"/>
      <c r="SO42" s="127"/>
      <c r="SP42" s="127"/>
      <c r="SQ42" s="127"/>
      <c r="SR42" s="127"/>
      <c r="SS42" s="127"/>
      <c r="ST42" s="127"/>
      <c r="SU42" s="127"/>
      <c r="SV42" s="127"/>
      <c r="SW42" s="127"/>
      <c r="SX42" s="127"/>
      <c r="SY42" s="127"/>
      <c r="SZ42" s="127"/>
      <c r="TA42" s="127"/>
      <c r="TB42" s="127"/>
      <c r="TC42" s="127"/>
      <c r="TD42" s="127"/>
      <c r="TE42" s="127"/>
      <c r="TF42" s="127"/>
      <c r="TG42" s="127"/>
      <c r="TH42" s="127"/>
      <c r="TI42" s="127"/>
      <c r="TJ42" s="127"/>
      <c r="TK42" s="127"/>
      <c r="TL42" s="127"/>
      <c r="TM42" s="127"/>
      <c r="TN42" s="127"/>
      <c r="TO42" s="127"/>
      <c r="TP42" s="127"/>
      <c r="TQ42" s="127"/>
      <c r="TR42" s="127"/>
      <c r="TS42" s="128"/>
      <c r="TT42" s="114"/>
      <c r="TU42" s="62"/>
    </row>
    <row r="43" spans="3:541" ht="15.75" customHeight="1">
      <c r="C43" s="126" t="s">
        <v>161</v>
      </c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  <c r="IW43" s="127"/>
      <c r="IX43" s="127"/>
      <c r="IY43" s="127"/>
      <c r="IZ43" s="127"/>
      <c r="JA43" s="127"/>
      <c r="JB43" s="127"/>
      <c r="JC43" s="127"/>
      <c r="JD43" s="127"/>
      <c r="JE43" s="127"/>
      <c r="JF43" s="127"/>
      <c r="JG43" s="127"/>
      <c r="JH43" s="127"/>
      <c r="JI43" s="127"/>
      <c r="JJ43" s="127"/>
      <c r="JK43" s="127"/>
      <c r="JL43" s="127"/>
      <c r="JM43" s="127"/>
      <c r="JN43" s="127"/>
      <c r="JO43" s="127"/>
      <c r="JP43" s="127"/>
      <c r="JQ43" s="127"/>
      <c r="JR43" s="127"/>
      <c r="JS43" s="127"/>
      <c r="JT43" s="127"/>
      <c r="JU43" s="127"/>
      <c r="JV43" s="127"/>
      <c r="JW43" s="127"/>
      <c r="JX43" s="127"/>
      <c r="JY43" s="127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F43" s="127"/>
      <c r="LG43" s="127"/>
      <c r="LH43" s="127"/>
      <c r="LI43" s="127"/>
      <c r="LJ43" s="127"/>
      <c r="LK43" s="127"/>
      <c r="LL43" s="127"/>
      <c r="LM43" s="127"/>
      <c r="LN43" s="127"/>
      <c r="LO43" s="127"/>
      <c r="LP43" s="127"/>
      <c r="LQ43" s="127"/>
      <c r="LR43" s="127"/>
      <c r="LS43" s="127"/>
      <c r="LT43" s="127"/>
      <c r="LU43" s="127"/>
      <c r="LV43" s="127"/>
      <c r="LW43" s="127"/>
      <c r="LX43" s="127"/>
      <c r="LY43" s="127"/>
      <c r="LZ43" s="127"/>
      <c r="MA43" s="127"/>
      <c r="MB43" s="127"/>
      <c r="MC43" s="127"/>
      <c r="MD43" s="127"/>
      <c r="ME43" s="127"/>
      <c r="MF43" s="127"/>
      <c r="MG43" s="127"/>
      <c r="MH43" s="127"/>
      <c r="MI43" s="127"/>
      <c r="MJ43" s="127"/>
      <c r="MK43" s="127"/>
      <c r="ML43" s="127"/>
      <c r="MM43" s="127"/>
      <c r="MN43" s="127"/>
      <c r="MO43" s="127"/>
      <c r="MP43" s="127"/>
      <c r="MQ43" s="127"/>
      <c r="MR43" s="127"/>
      <c r="MS43" s="127"/>
      <c r="MT43" s="127"/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7"/>
      <c r="NJ43" s="127"/>
      <c r="NK43" s="127"/>
      <c r="NL43" s="127"/>
      <c r="NM43" s="127"/>
      <c r="NN43" s="127"/>
      <c r="NO43" s="127"/>
      <c r="NP43" s="127"/>
      <c r="NQ43" s="127"/>
      <c r="NR43" s="127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  <c r="ON43" s="127"/>
      <c r="OO43" s="127"/>
      <c r="OP43" s="127"/>
      <c r="OQ43" s="127"/>
      <c r="OR43" s="127"/>
      <c r="OS43" s="127"/>
      <c r="OT43" s="127"/>
      <c r="OU43" s="127"/>
      <c r="OV43" s="127"/>
      <c r="OW43" s="127"/>
      <c r="OX43" s="127"/>
      <c r="OY43" s="127"/>
      <c r="OZ43" s="127"/>
      <c r="PA43" s="127"/>
      <c r="PB43" s="127"/>
      <c r="PC43" s="127"/>
      <c r="PD43" s="127"/>
      <c r="PE43" s="127"/>
      <c r="PF43" s="127"/>
      <c r="PG43" s="127"/>
      <c r="PH43" s="127"/>
      <c r="PI43" s="127"/>
      <c r="PJ43" s="127"/>
      <c r="PK43" s="127"/>
      <c r="PL43" s="127"/>
      <c r="PM43" s="127"/>
      <c r="PN43" s="127"/>
      <c r="PO43" s="127"/>
      <c r="PP43" s="127"/>
      <c r="PQ43" s="127"/>
      <c r="PR43" s="127"/>
      <c r="PS43" s="127"/>
      <c r="PT43" s="127"/>
      <c r="PU43" s="127"/>
      <c r="PV43" s="127"/>
      <c r="PW43" s="127"/>
      <c r="PX43" s="127"/>
      <c r="PY43" s="127"/>
      <c r="PZ43" s="127"/>
      <c r="QA43" s="127"/>
      <c r="QB43" s="127"/>
      <c r="QC43" s="127"/>
      <c r="QD43" s="127"/>
      <c r="QE43" s="127"/>
      <c r="QF43" s="127"/>
      <c r="QG43" s="127"/>
      <c r="QH43" s="127"/>
      <c r="QI43" s="127"/>
      <c r="QJ43" s="127"/>
      <c r="QK43" s="127"/>
      <c r="QL43" s="127"/>
      <c r="QM43" s="127"/>
      <c r="QN43" s="127"/>
      <c r="QO43" s="127"/>
      <c r="QP43" s="127"/>
      <c r="QQ43" s="127"/>
      <c r="QR43" s="127"/>
      <c r="QS43" s="127"/>
      <c r="QT43" s="127"/>
      <c r="QU43" s="127"/>
      <c r="QV43" s="127"/>
      <c r="QW43" s="127"/>
      <c r="QX43" s="127"/>
      <c r="QY43" s="127"/>
      <c r="QZ43" s="127"/>
      <c r="RA43" s="127"/>
      <c r="RB43" s="127"/>
      <c r="RC43" s="127"/>
      <c r="RD43" s="127"/>
      <c r="RE43" s="127"/>
      <c r="RF43" s="127"/>
      <c r="RG43" s="127"/>
      <c r="RH43" s="127"/>
      <c r="RI43" s="127"/>
      <c r="RJ43" s="127"/>
      <c r="RK43" s="127"/>
      <c r="RL43" s="127"/>
      <c r="RM43" s="127"/>
      <c r="RN43" s="127"/>
      <c r="RO43" s="127"/>
      <c r="RP43" s="127"/>
      <c r="RQ43" s="127"/>
      <c r="RR43" s="127"/>
      <c r="RS43" s="127"/>
      <c r="RT43" s="127"/>
      <c r="RU43" s="127"/>
      <c r="RV43" s="127"/>
      <c r="RW43" s="127"/>
      <c r="RX43" s="127"/>
      <c r="RY43" s="127"/>
      <c r="RZ43" s="127"/>
      <c r="SA43" s="127"/>
      <c r="SB43" s="127"/>
      <c r="SC43" s="127"/>
      <c r="SD43" s="127"/>
      <c r="SE43" s="127"/>
      <c r="SF43" s="127"/>
      <c r="SG43" s="127"/>
      <c r="SH43" s="127"/>
      <c r="SI43" s="127"/>
      <c r="SJ43" s="127"/>
      <c r="SK43" s="127"/>
      <c r="SL43" s="127"/>
      <c r="SM43" s="127"/>
      <c r="SN43" s="127"/>
      <c r="SO43" s="127"/>
      <c r="SP43" s="127"/>
      <c r="SQ43" s="127"/>
      <c r="SR43" s="127"/>
      <c r="SS43" s="127"/>
      <c r="ST43" s="127"/>
      <c r="SU43" s="127"/>
      <c r="SV43" s="127"/>
      <c r="SW43" s="127"/>
      <c r="SX43" s="127"/>
      <c r="SY43" s="127"/>
      <c r="SZ43" s="127"/>
      <c r="TA43" s="127"/>
      <c r="TB43" s="127"/>
      <c r="TC43" s="127"/>
      <c r="TD43" s="127"/>
      <c r="TE43" s="127"/>
      <c r="TF43" s="127"/>
      <c r="TG43" s="127"/>
      <c r="TH43" s="127"/>
      <c r="TI43" s="127"/>
      <c r="TJ43" s="127"/>
      <c r="TK43" s="127"/>
      <c r="TL43" s="127"/>
      <c r="TM43" s="127"/>
      <c r="TN43" s="127"/>
      <c r="TO43" s="127"/>
      <c r="TP43" s="127"/>
      <c r="TQ43" s="127"/>
      <c r="TR43" s="127"/>
      <c r="TS43" s="128"/>
      <c r="TT43" s="114"/>
      <c r="TU43" s="62"/>
    </row>
    <row r="44" spans="3:541" ht="15.75" customHeight="1">
      <c r="C44" s="150" t="s">
        <v>174</v>
      </c>
      <c r="D44" s="144"/>
      <c r="E44" s="144"/>
      <c r="F44" s="144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L44" s="127"/>
      <c r="FM44" s="127"/>
      <c r="FN44" s="127"/>
      <c r="FO44" s="127"/>
      <c r="FP44" s="127"/>
      <c r="FQ44" s="127"/>
      <c r="FR44" s="127"/>
      <c r="FS44" s="127"/>
      <c r="FT44" s="127"/>
      <c r="FU44" s="127"/>
      <c r="FV44" s="127"/>
      <c r="FW44" s="127"/>
      <c r="FX44" s="127"/>
      <c r="FY44" s="127"/>
      <c r="FZ44" s="127"/>
      <c r="GA44" s="127"/>
      <c r="GB44" s="127"/>
      <c r="GC44" s="127"/>
      <c r="GD44" s="127"/>
      <c r="GE44" s="127"/>
      <c r="GF44" s="127"/>
      <c r="GG44" s="127"/>
      <c r="GH44" s="127"/>
      <c r="GI44" s="127"/>
      <c r="GJ44" s="127"/>
      <c r="GK44" s="127"/>
      <c r="GL44" s="127"/>
      <c r="GM44" s="127"/>
      <c r="GN44" s="127"/>
      <c r="GO44" s="127"/>
      <c r="GP44" s="127"/>
      <c r="GQ44" s="127"/>
      <c r="GR44" s="127"/>
      <c r="GS44" s="127"/>
      <c r="GT44" s="127"/>
      <c r="GU44" s="127"/>
      <c r="GV44" s="127"/>
      <c r="GW44" s="127"/>
      <c r="GX44" s="127"/>
      <c r="GY44" s="127"/>
      <c r="GZ44" s="127"/>
      <c r="HA44" s="127"/>
      <c r="HB44" s="127"/>
      <c r="HC44" s="127"/>
      <c r="HD44" s="127"/>
      <c r="HE44" s="127"/>
      <c r="HF44" s="127"/>
      <c r="HG44" s="127"/>
      <c r="HH44" s="127"/>
      <c r="HI44" s="127"/>
      <c r="HJ44" s="127"/>
      <c r="HK44" s="127"/>
      <c r="HL44" s="127"/>
      <c r="HM44" s="127"/>
      <c r="HN44" s="127"/>
      <c r="HO44" s="127"/>
      <c r="HP44" s="127"/>
      <c r="HQ44" s="127"/>
      <c r="HR44" s="127"/>
      <c r="HS44" s="127"/>
      <c r="HT44" s="127"/>
      <c r="HU44" s="127"/>
      <c r="HV44" s="127"/>
      <c r="HW44" s="127"/>
      <c r="HX44" s="127"/>
      <c r="HY44" s="127"/>
      <c r="HZ44" s="127"/>
      <c r="IA44" s="127"/>
      <c r="IB44" s="127"/>
      <c r="IC44" s="127"/>
      <c r="ID44" s="127"/>
      <c r="IE44" s="127"/>
      <c r="IF44" s="127"/>
      <c r="IG44" s="127"/>
      <c r="IH44" s="127"/>
      <c r="II44" s="127"/>
      <c r="IJ44" s="127"/>
      <c r="IK44" s="127"/>
      <c r="IL44" s="127"/>
      <c r="IM44" s="127"/>
      <c r="IN44" s="127"/>
      <c r="IO44" s="127"/>
      <c r="IP44" s="127"/>
      <c r="IQ44" s="127"/>
      <c r="IR44" s="127"/>
      <c r="IS44" s="127"/>
      <c r="IT44" s="127"/>
      <c r="IU44" s="127"/>
      <c r="IV44" s="127"/>
      <c r="IW44" s="127"/>
      <c r="IX44" s="127"/>
      <c r="IY44" s="127"/>
      <c r="IZ44" s="127"/>
      <c r="JA44" s="127"/>
      <c r="JB44" s="127"/>
      <c r="JC44" s="127"/>
      <c r="JD44" s="127"/>
      <c r="JE44" s="127"/>
      <c r="JF44" s="127"/>
      <c r="JG44" s="127"/>
      <c r="JH44" s="127"/>
      <c r="JI44" s="127"/>
      <c r="JJ44" s="127"/>
      <c r="JK44" s="127"/>
      <c r="JL44" s="127"/>
      <c r="JM44" s="127"/>
      <c r="JN44" s="127"/>
      <c r="JO44" s="127"/>
      <c r="JP44" s="127"/>
      <c r="JQ44" s="127"/>
      <c r="JR44" s="127"/>
      <c r="JS44" s="127"/>
      <c r="JT44" s="127"/>
      <c r="JU44" s="127"/>
      <c r="JV44" s="127"/>
      <c r="JW44" s="127"/>
      <c r="JX44" s="127"/>
      <c r="JY44" s="127"/>
      <c r="JZ44" s="127"/>
      <c r="KA44" s="127"/>
      <c r="KB44" s="127"/>
      <c r="KC44" s="127"/>
      <c r="KD44" s="127"/>
      <c r="KE44" s="127"/>
      <c r="KF44" s="127"/>
      <c r="KG44" s="127"/>
      <c r="KH44" s="127"/>
      <c r="KI44" s="127"/>
      <c r="KJ44" s="127"/>
      <c r="KK44" s="127"/>
      <c r="KL44" s="127"/>
      <c r="KM44" s="127"/>
      <c r="KN44" s="127"/>
      <c r="KO44" s="127"/>
      <c r="KP44" s="127"/>
      <c r="KQ44" s="127"/>
      <c r="KR44" s="127"/>
      <c r="KS44" s="127"/>
      <c r="KT44" s="127"/>
      <c r="KU44" s="127"/>
      <c r="KV44" s="127"/>
      <c r="KW44" s="127"/>
      <c r="KX44" s="127"/>
      <c r="KY44" s="127"/>
      <c r="KZ44" s="127"/>
      <c r="LA44" s="127"/>
      <c r="LB44" s="127"/>
      <c r="LC44" s="127"/>
      <c r="LD44" s="127"/>
      <c r="LE44" s="127"/>
      <c r="LF44" s="127"/>
      <c r="LG44" s="127"/>
      <c r="LH44" s="127"/>
      <c r="LI44" s="127"/>
      <c r="LJ44" s="127"/>
      <c r="LK44" s="127"/>
      <c r="LL44" s="127"/>
      <c r="LM44" s="127"/>
      <c r="LN44" s="127"/>
      <c r="LO44" s="127"/>
      <c r="LP44" s="127"/>
      <c r="LQ44" s="127"/>
      <c r="LR44" s="127"/>
      <c r="LS44" s="127"/>
      <c r="LT44" s="127"/>
      <c r="LU44" s="127"/>
      <c r="LV44" s="127"/>
      <c r="LW44" s="127"/>
      <c r="LX44" s="127"/>
      <c r="LY44" s="127"/>
      <c r="LZ44" s="127"/>
      <c r="MA44" s="127"/>
      <c r="MB44" s="127"/>
      <c r="MC44" s="127"/>
      <c r="MD44" s="127"/>
      <c r="ME44" s="127"/>
      <c r="MF44" s="127"/>
      <c r="MG44" s="127"/>
      <c r="MH44" s="127"/>
      <c r="MI44" s="127"/>
      <c r="MJ44" s="127"/>
      <c r="MK44" s="127"/>
      <c r="ML44" s="127"/>
      <c r="MM44" s="127"/>
      <c r="MN44" s="127"/>
      <c r="MO44" s="127"/>
      <c r="MP44" s="127"/>
      <c r="MQ44" s="127"/>
      <c r="MR44" s="127"/>
      <c r="MS44" s="127"/>
      <c r="MT44" s="127"/>
      <c r="MU44" s="127"/>
      <c r="MV44" s="127"/>
      <c r="MW44" s="127"/>
      <c r="MX44" s="127"/>
      <c r="MY44" s="127"/>
      <c r="MZ44" s="127"/>
      <c r="NA44" s="127"/>
      <c r="NB44" s="127"/>
      <c r="NC44" s="127"/>
      <c r="ND44" s="127"/>
      <c r="NE44" s="127"/>
      <c r="NF44" s="127"/>
      <c r="NG44" s="127"/>
      <c r="NH44" s="127"/>
      <c r="NI44" s="127"/>
      <c r="NJ44" s="127"/>
      <c r="NK44" s="127"/>
      <c r="NL44" s="127"/>
      <c r="NM44" s="127"/>
      <c r="NN44" s="127"/>
      <c r="NO44" s="127"/>
      <c r="NP44" s="127"/>
      <c r="NQ44" s="127"/>
      <c r="NR44" s="127"/>
      <c r="NS44" s="127"/>
      <c r="NT44" s="127"/>
      <c r="NU44" s="127"/>
      <c r="NV44" s="127"/>
      <c r="NW44" s="127"/>
      <c r="NX44" s="127"/>
      <c r="NY44" s="127"/>
      <c r="NZ44" s="127"/>
      <c r="OA44" s="127"/>
      <c r="OB44" s="127"/>
      <c r="OC44" s="127"/>
      <c r="OD44" s="127"/>
      <c r="OE44" s="127"/>
      <c r="OF44" s="127"/>
      <c r="OG44" s="127"/>
      <c r="OH44" s="127"/>
      <c r="OI44" s="127"/>
      <c r="OJ44" s="127"/>
      <c r="OK44" s="127"/>
      <c r="OL44" s="127"/>
      <c r="OM44" s="127"/>
      <c r="ON44" s="127"/>
      <c r="OO44" s="127"/>
      <c r="OP44" s="127"/>
      <c r="OQ44" s="127"/>
      <c r="OR44" s="127"/>
      <c r="OS44" s="127"/>
      <c r="OT44" s="127"/>
      <c r="OU44" s="127"/>
      <c r="OV44" s="127"/>
      <c r="OW44" s="127"/>
      <c r="OX44" s="127"/>
      <c r="OY44" s="127"/>
      <c r="OZ44" s="127"/>
      <c r="PA44" s="127"/>
      <c r="PB44" s="127"/>
      <c r="PC44" s="127"/>
      <c r="PD44" s="127"/>
      <c r="PE44" s="127"/>
      <c r="PF44" s="127"/>
      <c r="PG44" s="127"/>
      <c r="PH44" s="127"/>
      <c r="PI44" s="127"/>
      <c r="PJ44" s="127"/>
      <c r="PK44" s="127"/>
      <c r="PL44" s="127"/>
      <c r="PM44" s="127"/>
      <c r="PN44" s="127"/>
      <c r="PO44" s="127"/>
      <c r="PP44" s="127"/>
      <c r="PQ44" s="127"/>
      <c r="PR44" s="127"/>
      <c r="PS44" s="127"/>
      <c r="PT44" s="127"/>
      <c r="PU44" s="127"/>
      <c r="PV44" s="127"/>
      <c r="PW44" s="127"/>
      <c r="PX44" s="127"/>
      <c r="PY44" s="127"/>
      <c r="PZ44" s="127"/>
      <c r="QA44" s="127"/>
      <c r="QB44" s="127"/>
      <c r="QC44" s="127"/>
      <c r="QD44" s="127"/>
      <c r="QE44" s="127"/>
      <c r="QF44" s="127"/>
      <c r="QG44" s="127"/>
      <c r="QH44" s="127"/>
      <c r="QI44" s="127"/>
      <c r="QJ44" s="127"/>
      <c r="QK44" s="127"/>
      <c r="QL44" s="127"/>
      <c r="QM44" s="127"/>
      <c r="QN44" s="127"/>
      <c r="QO44" s="127"/>
      <c r="QP44" s="127"/>
      <c r="QQ44" s="127"/>
      <c r="QR44" s="127"/>
      <c r="QS44" s="127"/>
      <c r="QT44" s="127"/>
      <c r="QU44" s="127"/>
      <c r="QV44" s="127"/>
      <c r="QW44" s="127"/>
      <c r="QX44" s="127"/>
      <c r="QY44" s="127"/>
      <c r="QZ44" s="127"/>
      <c r="RA44" s="127"/>
      <c r="RB44" s="127"/>
      <c r="RC44" s="127"/>
      <c r="RD44" s="127"/>
      <c r="RE44" s="127"/>
      <c r="RF44" s="127"/>
      <c r="RG44" s="127"/>
      <c r="RH44" s="127"/>
      <c r="RI44" s="127"/>
      <c r="RJ44" s="127"/>
      <c r="RK44" s="127"/>
      <c r="RL44" s="127"/>
      <c r="RM44" s="127"/>
      <c r="RN44" s="127"/>
      <c r="RO44" s="127"/>
      <c r="RP44" s="127"/>
      <c r="RQ44" s="127"/>
      <c r="RR44" s="127"/>
      <c r="RS44" s="127"/>
      <c r="RT44" s="127"/>
      <c r="RU44" s="127"/>
      <c r="RV44" s="127"/>
      <c r="RW44" s="127"/>
      <c r="RX44" s="127"/>
      <c r="RY44" s="127"/>
      <c r="RZ44" s="127"/>
      <c r="SA44" s="127"/>
      <c r="SB44" s="127"/>
      <c r="SC44" s="127"/>
      <c r="SD44" s="127"/>
      <c r="SE44" s="127"/>
      <c r="SF44" s="127"/>
      <c r="SG44" s="127"/>
      <c r="SH44" s="127"/>
      <c r="SI44" s="127"/>
      <c r="SJ44" s="127"/>
      <c r="SK44" s="127"/>
      <c r="SL44" s="127"/>
      <c r="SM44" s="127"/>
      <c r="SN44" s="127"/>
      <c r="SO44" s="127"/>
      <c r="SP44" s="127"/>
      <c r="SQ44" s="127"/>
      <c r="SR44" s="127"/>
      <c r="SS44" s="127"/>
      <c r="ST44" s="127"/>
      <c r="SU44" s="127"/>
      <c r="SV44" s="127"/>
      <c r="SW44" s="127"/>
      <c r="SX44" s="127"/>
      <c r="SY44" s="127"/>
      <c r="SZ44" s="127"/>
      <c r="TA44" s="127"/>
      <c r="TB44" s="127"/>
      <c r="TC44" s="127"/>
      <c r="TD44" s="127"/>
      <c r="TE44" s="127"/>
      <c r="TF44" s="127"/>
      <c r="TG44" s="127"/>
      <c r="TH44" s="127"/>
      <c r="TI44" s="127"/>
      <c r="TJ44" s="127"/>
      <c r="TK44" s="127"/>
      <c r="TL44" s="127"/>
      <c r="TM44" s="127"/>
      <c r="TN44" s="127"/>
      <c r="TO44" s="127"/>
      <c r="TP44" s="127"/>
      <c r="TQ44" s="127"/>
      <c r="TR44" s="127"/>
      <c r="TS44" s="128"/>
      <c r="TT44" s="114"/>
      <c r="TU44" s="62"/>
    </row>
    <row r="45" spans="3:541" ht="15.75" customHeight="1">
      <c r="C45" s="145"/>
      <c r="D45" s="148" t="s">
        <v>172</v>
      </c>
      <c r="E45" s="144"/>
      <c r="F45" s="144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  <c r="FL45" s="127"/>
      <c r="FM45" s="127"/>
      <c r="FN45" s="127"/>
      <c r="FO45" s="12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27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27"/>
      <c r="GP45" s="127"/>
      <c r="GQ45" s="127"/>
      <c r="GR45" s="127"/>
      <c r="GS45" s="127"/>
      <c r="GT45" s="127"/>
      <c r="GU45" s="127"/>
      <c r="GV45" s="127"/>
      <c r="GW45" s="127"/>
      <c r="GX45" s="127"/>
      <c r="GY45" s="127"/>
      <c r="GZ45" s="127"/>
      <c r="HA45" s="127"/>
      <c r="HB45" s="127"/>
      <c r="HC45" s="127"/>
      <c r="HD45" s="127"/>
      <c r="HE45" s="127"/>
      <c r="HF45" s="127"/>
      <c r="HG45" s="127"/>
      <c r="HH45" s="127"/>
      <c r="HI45" s="127"/>
      <c r="HJ45" s="127"/>
      <c r="HK45" s="127"/>
      <c r="HL45" s="127"/>
      <c r="HM45" s="127"/>
      <c r="HN45" s="127"/>
      <c r="HO45" s="127"/>
      <c r="HP45" s="127"/>
      <c r="HQ45" s="127"/>
      <c r="HR45" s="127"/>
      <c r="HS45" s="127"/>
      <c r="HT45" s="127"/>
      <c r="HU45" s="127"/>
      <c r="HV45" s="127"/>
      <c r="HW45" s="127"/>
      <c r="HX45" s="127"/>
      <c r="HY45" s="127"/>
      <c r="HZ45" s="127"/>
      <c r="IA45" s="127"/>
      <c r="IB45" s="127"/>
      <c r="IC45" s="127"/>
      <c r="ID45" s="127"/>
      <c r="IE45" s="127"/>
      <c r="IF45" s="127"/>
      <c r="IG45" s="127"/>
      <c r="IH45" s="127"/>
      <c r="II45" s="127"/>
      <c r="IJ45" s="127"/>
      <c r="IK45" s="127"/>
      <c r="IL45" s="127"/>
      <c r="IM45" s="127"/>
      <c r="IN45" s="127"/>
      <c r="IO45" s="127"/>
      <c r="IP45" s="127"/>
      <c r="IQ45" s="127"/>
      <c r="IR45" s="127"/>
      <c r="IS45" s="127"/>
      <c r="IT45" s="127"/>
      <c r="IU45" s="127"/>
      <c r="IV45" s="127"/>
      <c r="IW45" s="127"/>
      <c r="IX45" s="127"/>
      <c r="IY45" s="127"/>
      <c r="IZ45" s="127"/>
      <c r="JA45" s="127"/>
      <c r="JB45" s="127"/>
      <c r="JC45" s="127"/>
      <c r="JD45" s="127"/>
      <c r="JE45" s="127"/>
      <c r="JF45" s="127"/>
      <c r="JG45" s="127"/>
      <c r="JH45" s="127"/>
      <c r="JI45" s="127"/>
      <c r="JJ45" s="127"/>
      <c r="JK45" s="127"/>
      <c r="JL45" s="127"/>
      <c r="JM45" s="127"/>
      <c r="JN45" s="127"/>
      <c r="JO45" s="127"/>
      <c r="JP45" s="127"/>
      <c r="JQ45" s="127"/>
      <c r="JR45" s="127"/>
      <c r="JS45" s="127"/>
      <c r="JT45" s="127"/>
      <c r="JU45" s="127"/>
      <c r="JV45" s="127"/>
      <c r="JW45" s="127"/>
      <c r="JX45" s="127"/>
      <c r="JY45" s="127"/>
      <c r="JZ45" s="127"/>
      <c r="KA45" s="127"/>
      <c r="KB45" s="127"/>
      <c r="KC45" s="127"/>
      <c r="KD45" s="127"/>
      <c r="KE45" s="127"/>
      <c r="KF45" s="127"/>
      <c r="KG45" s="127"/>
      <c r="KH45" s="127"/>
      <c r="KI45" s="127"/>
      <c r="KJ45" s="127"/>
      <c r="KK45" s="127"/>
      <c r="KL45" s="127"/>
      <c r="KM45" s="127"/>
      <c r="KN45" s="127"/>
      <c r="KO45" s="127"/>
      <c r="KP45" s="127"/>
      <c r="KQ45" s="127"/>
      <c r="KR45" s="127"/>
      <c r="KS45" s="127"/>
      <c r="KT45" s="127"/>
      <c r="KU45" s="127"/>
      <c r="KV45" s="127"/>
      <c r="KW45" s="127"/>
      <c r="KX45" s="127"/>
      <c r="KY45" s="127"/>
      <c r="KZ45" s="127"/>
      <c r="LA45" s="127"/>
      <c r="LB45" s="127"/>
      <c r="LC45" s="127"/>
      <c r="LD45" s="127"/>
      <c r="LE45" s="127"/>
      <c r="LF45" s="127"/>
      <c r="LG45" s="127"/>
      <c r="LH45" s="127"/>
      <c r="LI45" s="127"/>
      <c r="LJ45" s="127"/>
      <c r="LK45" s="127"/>
      <c r="LL45" s="127"/>
      <c r="LM45" s="127"/>
      <c r="LN45" s="127"/>
      <c r="LO45" s="127"/>
      <c r="LP45" s="127"/>
      <c r="LQ45" s="127"/>
      <c r="LR45" s="127"/>
      <c r="LS45" s="127"/>
      <c r="LT45" s="127"/>
      <c r="LU45" s="127"/>
      <c r="LV45" s="127"/>
      <c r="LW45" s="127"/>
      <c r="LX45" s="127"/>
      <c r="LY45" s="127"/>
      <c r="LZ45" s="127"/>
      <c r="MA45" s="127"/>
      <c r="MB45" s="127"/>
      <c r="MC45" s="127"/>
      <c r="MD45" s="127"/>
      <c r="ME45" s="127"/>
      <c r="MF45" s="127"/>
      <c r="MG45" s="127"/>
      <c r="MH45" s="127"/>
      <c r="MI45" s="127"/>
      <c r="MJ45" s="127"/>
      <c r="MK45" s="127"/>
      <c r="ML45" s="127"/>
      <c r="MM45" s="127"/>
      <c r="MN45" s="127"/>
      <c r="MO45" s="127"/>
      <c r="MP45" s="127"/>
      <c r="MQ45" s="127"/>
      <c r="MR45" s="127"/>
      <c r="MS45" s="127"/>
      <c r="MT45" s="127"/>
      <c r="MU45" s="127"/>
      <c r="MV45" s="127"/>
      <c r="MW45" s="127"/>
      <c r="MX45" s="127"/>
      <c r="MY45" s="127"/>
      <c r="MZ45" s="127"/>
      <c r="NA45" s="127"/>
      <c r="NB45" s="127"/>
      <c r="NC45" s="127"/>
      <c r="ND45" s="127"/>
      <c r="NE45" s="127"/>
      <c r="NF45" s="127"/>
      <c r="NG45" s="127"/>
      <c r="NH45" s="127"/>
      <c r="NI45" s="127"/>
      <c r="NJ45" s="127"/>
      <c r="NK45" s="127"/>
      <c r="NL45" s="127"/>
      <c r="NM45" s="127"/>
      <c r="NN45" s="127"/>
      <c r="NO45" s="127"/>
      <c r="NP45" s="127"/>
      <c r="NQ45" s="127"/>
      <c r="NR45" s="127"/>
      <c r="NS45" s="127"/>
      <c r="NT45" s="127"/>
      <c r="NU45" s="127"/>
      <c r="NV45" s="127"/>
      <c r="NW45" s="127"/>
      <c r="NX45" s="127"/>
      <c r="NY45" s="127"/>
      <c r="NZ45" s="127"/>
      <c r="OA45" s="127"/>
      <c r="OB45" s="127"/>
      <c r="OC45" s="127"/>
      <c r="OD45" s="127"/>
      <c r="OE45" s="127"/>
      <c r="OF45" s="127"/>
      <c r="OG45" s="127"/>
      <c r="OH45" s="127"/>
      <c r="OI45" s="127"/>
      <c r="OJ45" s="127"/>
      <c r="OK45" s="127"/>
      <c r="OL45" s="127"/>
      <c r="OM45" s="127"/>
      <c r="ON45" s="127"/>
      <c r="OO45" s="127"/>
      <c r="OP45" s="127"/>
      <c r="OQ45" s="127"/>
      <c r="OR45" s="127"/>
      <c r="OS45" s="127"/>
      <c r="OT45" s="127"/>
      <c r="OU45" s="127"/>
      <c r="OV45" s="127"/>
      <c r="OW45" s="127"/>
      <c r="OX45" s="127"/>
      <c r="OY45" s="127"/>
      <c r="OZ45" s="127"/>
      <c r="PA45" s="127"/>
      <c r="PB45" s="127"/>
      <c r="PC45" s="127"/>
      <c r="PD45" s="127"/>
      <c r="PE45" s="127"/>
      <c r="PF45" s="127"/>
      <c r="PG45" s="127"/>
      <c r="PH45" s="127"/>
      <c r="PI45" s="127"/>
      <c r="PJ45" s="127"/>
      <c r="PK45" s="127"/>
      <c r="PL45" s="127"/>
      <c r="PM45" s="127"/>
      <c r="PN45" s="127"/>
      <c r="PO45" s="127"/>
      <c r="PP45" s="127"/>
      <c r="PQ45" s="127"/>
      <c r="PR45" s="127"/>
      <c r="PS45" s="127"/>
      <c r="PT45" s="127"/>
      <c r="PU45" s="127"/>
      <c r="PV45" s="127"/>
      <c r="PW45" s="127"/>
      <c r="PX45" s="127"/>
      <c r="PY45" s="127"/>
      <c r="PZ45" s="127"/>
      <c r="QA45" s="127"/>
      <c r="QB45" s="127"/>
      <c r="QC45" s="127"/>
      <c r="QD45" s="127"/>
      <c r="QE45" s="127"/>
      <c r="QF45" s="127"/>
      <c r="QG45" s="127"/>
      <c r="QH45" s="127"/>
      <c r="QI45" s="127"/>
      <c r="QJ45" s="127"/>
      <c r="QK45" s="127"/>
      <c r="QL45" s="127"/>
      <c r="QM45" s="127"/>
      <c r="QN45" s="127"/>
      <c r="QO45" s="127"/>
      <c r="QP45" s="127"/>
      <c r="QQ45" s="127"/>
      <c r="QR45" s="127"/>
      <c r="QS45" s="127"/>
      <c r="QT45" s="127"/>
      <c r="QU45" s="127"/>
      <c r="QV45" s="127"/>
      <c r="QW45" s="127"/>
      <c r="QX45" s="127"/>
      <c r="QY45" s="127"/>
      <c r="QZ45" s="127"/>
      <c r="RA45" s="127"/>
      <c r="RB45" s="127"/>
      <c r="RC45" s="127"/>
      <c r="RD45" s="127"/>
      <c r="RE45" s="127"/>
      <c r="RF45" s="127"/>
      <c r="RG45" s="127"/>
      <c r="RH45" s="127"/>
      <c r="RI45" s="127"/>
      <c r="RJ45" s="127"/>
      <c r="RK45" s="127"/>
      <c r="RL45" s="127"/>
      <c r="RM45" s="127"/>
      <c r="RN45" s="127"/>
      <c r="RO45" s="127"/>
      <c r="RP45" s="127"/>
      <c r="RQ45" s="127"/>
      <c r="RR45" s="127"/>
      <c r="RS45" s="127"/>
      <c r="RT45" s="127"/>
      <c r="RU45" s="127"/>
      <c r="RV45" s="127"/>
      <c r="RW45" s="127"/>
      <c r="RX45" s="127"/>
      <c r="RY45" s="127"/>
      <c r="RZ45" s="127"/>
      <c r="SA45" s="127"/>
      <c r="SB45" s="127"/>
      <c r="SC45" s="127"/>
      <c r="SD45" s="127"/>
      <c r="SE45" s="127"/>
      <c r="SF45" s="127"/>
      <c r="SG45" s="127"/>
      <c r="SH45" s="127"/>
      <c r="SI45" s="127"/>
      <c r="SJ45" s="127"/>
      <c r="SK45" s="127"/>
      <c r="SL45" s="127"/>
      <c r="SM45" s="127"/>
      <c r="SN45" s="127"/>
      <c r="SO45" s="127"/>
      <c r="SP45" s="127"/>
      <c r="SQ45" s="127"/>
      <c r="SR45" s="127"/>
      <c r="SS45" s="127"/>
      <c r="ST45" s="127"/>
      <c r="SU45" s="127"/>
      <c r="SV45" s="127"/>
      <c r="SW45" s="127"/>
      <c r="SX45" s="127"/>
      <c r="SY45" s="127"/>
      <c r="SZ45" s="127"/>
      <c r="TA45" s="127"/>
      <c r="TB45" s="127"/>
      <c r="TC45" s="127"/>
      <c r="TD45" s="127"/>
      <c r="TE45" s="127"/>
      <c r="TF45" s="127"/>
      <c r="TG45" s="127"/>
      <c r="TH45" s="127"/>
      <c r="TI45" s="127"/>
      <c r="TJ45" s="127"/>
      <c r="TK45" s="127"/>
      <c r="TL45" s="127"/>
      <c r="TM45" s="127"/>
      <c r="TN45" s="127"/>
      <c r="TO45" s="127"/>
      <c r="TP45" s="127"/>
      <c r="TQ45" s="127"/>
      <c r="TR45" s="127"/>
      <c r="TS45" s="128"/>
      <c r="TT45" s="114"/>
      <c r="TU45" s="62"/>
    </row>
    <row r="46" spans="3:541" ht="15.75" customHeight="1" thickBot="1">
      <c r="C46" s="146"/>
      <c r="D46" s="149" t="s">
        <v>173</v>
      </c>
      <c r="E46" s="147"/>
      <c r="F46" s="147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  <c r="IW46" s="130"/>
      <c r="IX46" s="130"/>
      <c r="IY46" s="130"/>
      <c r="IZ46" s="130"/>
      <c r="JA46" s="130"/>
      <c r="JB46" s="130"/>
      <c r="JC46" s="130"/>
      <c r="JD46" s="130"/>
      <c r="JE46" s="130"/>
      <c r="JF46" s="130"/>
      <c r="JG46" s="130"/>
      <c r="JH46" s="130"/>
      <c r="JI46" s="130"/>
      <c r="JJ46" s="130"/>
      <c r="JK46" s="130"/>
      <c r="JL46" s="130"/>
      <c r="JM46" s="130"/>
      <c r="JN46" s="130"/>
      <c r="JO46" s="130"/>
      <c r="JP46" s="130"/>
      <c r="JQ46" s="130"/>
      <c r="JR46" s="130"/>
      <c r="JS46" s="130"/>
      <c r="JT46" s="130"/>
      <c r="JU46" s="130"/>
      <c r="JV46" s="130"/>
      <c r="JW46" s="130"/>
      <c r="JX46" s="130"/>
      <c r="JY46" s="130"/>
      <c r="JZ46" s="130"/>
      <c r="KA46" s="130"/>
      <c r="KB46" s="130"/>
      <c r="KC46" s="130"/>
      <c r="KD46" s="130"/>
      <c r="KE46" s="130"/>
      <c r="KF46" s="130"/>
      <c r="KG46" s="130"/>
      <c r="KH46" s="130"/>
      <c r="KI46" s="130"/>
      <c r="KJ46" s="130"/>
      <c r="KK46" s="130"/>
      <c r="KL46" s="130"/>
      <c r="KM46" s="130"/>
      <c r="KN46" s="130"/>
      <c r="KO46" s="130"/>
      <c r="KP46" s="130"/>
      <c r="KQ46" s="130"/>
      <c r="KR46" s="130"/>
      <c r="KS46" s="130"/>
      <c r="KT46" s="130"/>
      <c r="KU46" s="130"/>
      <c r="KV46" s="130"/>
      <c r="KW46" s="130"/>
      <c r="KX46" s="130"/>
      <c r="KY46" s="130"/>
      <c r="KZ46" s="130"/>
      <c r="LA46" s="130"/>
      <c r="LB46" s="130"/>
      <c r="LC46" s="130"/>
      <c r="LD46" s="130"/>
      <c r="LE46" s="130"/>
      <c r="LF46" s="130"/>
      <c r="LG46" s="130"/>
      <c r="LH46" s="130"/>
      <c r="LI46" s="130"/>
      <c r="LJ46" s="130"/>
      <c r="LK46" s="130"/>
      <c r="LL46" s="130"/>
      <c r="LM46" s="130"/>
      <c r="LN46" s="130"/>
      <c r="LO46" s="130"/>
      <c r="LP46" s="130"/>
      <c r="LQ46" s="130"/>
      <c r="LR46" s="130"/>
      <c r="LS46" s="130"/>
      <c r="LT46" s="130"/>
      <c r="LU46" s="130"/>
      <c r="LV46" s="130"/>
      <c r="LW46" s="130"/>
      <c r="LX46" s="130"/>
      <c r="LY46" s="130"/>
      <c r="LZ46" s="130"/>
      <c r="MA46" s="130"/>
      <c r="MB46" s="130"/>
      <c r="MC46" s="130"/>
      <c r="MD46" s="130"/>
      <c r="ME46" s="130"/>
      <c r="MF46" s="130"/>
      <c r="MG46" s="130"/>
      <c r="MH46" s="130"/>
      <c r="MI46" s="130"/>
      <c r="MJ46" s="130"/>
      <c r="MK46" s="130"/>
      <c r="ML46" s="130"/>
      <c r="MM46" s="130"/>
      <c r="MN46" s="130"/>
      <c r="MO46" s="130"/>
      <c r="MP46" s="130"/>
      <c r="MQ46" s="130"/>
      <c r="MR46" s="130"/>
      <c r="MS46" s="130"/>
      <c r="MT46" s="130"/>
      <c r="MU46" s="130"/>
      <c r="MV46" s="130"/>
      <c r="MW46" s="130"/>
      <c r="MX46" s="130"/>
      <c r="MY46" s="130"/>
      <c r="MZ46" s="130"/>
      <c r="NA46" s="130"/>
      <c r="NB46" s="130"/>
      <c r="NC46" s="130"/>
      <c r="ND46" s="130"/>
      <c r="NE46" s="130"/>
      <c r="NF46" s="130"/>
      <c r="NG46" s="130"/>
      <c r="NH46" s="130"/>
      <c r="NI46" s="130"/>
      <c r="NJ46" s="130"/>
      <c r="NK46" s="130"/>
      <c r="NL46" s="130"/>
      <c r="NM46" s="130"/>
      <c r="NN46" s="130"/>
      <c r="NO46" s="130"/>
      <c r="NP46" s="130"/>
      <c r="NQ46" s="130"/>
      <c r="NR46" s="130"/>
      <c r="NS46" s="130"/>
      <c r="NT46" s="130"/>
      <c r="NU46" s="130"/>
      <c r="NV46" s="130"/>
      <c r="NW46" s="130"/>
      <c r="NX46" s="130"/>
      <c r="NY46" s="130"/>
      <c r="NZ46" s="130"/>
      <c r="OA46" s="130"/>
      <c r="OB46" s="130"/>
      <c r="OC46" s="130"/>
      <c r="OD46" s="130"/>
      <c r="OE46" s="130"/>
      <c r="OF46" s="130"/>
      <c r="OG46" s="130"/>
      <c r="OH46" s="130"/>
      <c r="OI46" s="130"/>
      <c r="OJ46" s="130"/>
      <c r="OK46" s="130"/>
      <c r="OL46" s="130"/>
      <c r="OM46" s="130"/>
      <c r="ON46" s="130"/>
      <c r="OO46" s="130"/>
      <c r="OP46" s="130"/>
      <c r="OQ46" s="130"/>
      <c r="OR46" s="130"/>
      <c r="OS46" s="130"/>
      <c r="OT46" s="130"/>
      <c r="OU46" s="130"/>
      <c r="OV46" s="130"/>
      <c r="OW46" s="130"/>
      <c r="OX46" s="130"/>
      <c r="OY46" s="130"/>
      <c r="OZ46" s="130"/>
      <c r="PA46" s="130"/>
      <c r="PB46" s="130"/>
      <c r="PC46" s="130"/>
      <c r="PD46" s="130"/>
      <c r="PE46" s="130"/>
      <c r="PF46" s="130"/>
      <c r="PG46" s="130"/>
      <c r="PH46" s="130"/>
      <c r="PI46" s="130"/>
      <c r="PJ46" s="130"/>
      <c r="PK46" s="130"/>
      <c r="PL46" s="130"/>
      <c r="PM46" s="130"/>
      <c r="PN46" s="130"/>
      <c r="PO46" s="130"/>
      <c r="PP46" s="130"/>
      <c r="PQ46" s="130"/>
      <c r="PR46" s="130"/>
      <c r="PS46" s="130"/>
      <c r="PT46" s="130"/>
      <c r="PU46" s="130"/>
      <c r="PV46" s="130"/>
      <c r="PW46" s="130"/>
      <c r="PX46" s="130"/>
      <c r="PY46" s="130"/>
      <c r="PZ46" s="130"/>
      <c r="QA46" s="130"/>
      <c r="QB46" s="130"/>
      <c r="QC46" s="130"/>
      <c r="QD46" s="130"/>
      <c r="QE46" s="130"/>
      <c r="QF46" s="130"/>
      <c r="QG46" s="130"/>
      <c r="QH46" s="130"/>
      <c r="QI46" s="130"/>
      <c r="QJ46" s="130"/>
      <c r="QK46" s="130"/>
      <c r="QL46" s="130"/>
      <c r="QM46" s="130"/>
      <c r="QN46" s="130"/>
      <c r="QO46" s="130"/>
      <c r="QP46" s="130"/>
      <c r="QQ46" s="130"/>
      <c r="QR46" s="130"/>
      <c r="QS46" s="130"/>
      <c r="QT46" s="130"/>
      <c r="QU46" s="130"/>
      <c r="QV46" s="130"/>
      <c r="QW46" s="130"/>
      <c r="QX46" s="130"/>
      <c r="QY46" s="130"/>
      <c r="QZ46" s="130"/>
      <c r="RA46" s="130"/>
      <c r="RB46" s="130"/>
      <c r="RC46" s="130"/>
      <c r="RD46" s="130"/>
      <c r="RE46" s="130"/>
      <c r="RF46" s="130"/>
      <c r="RG46" s="130"/>
      <c r="RH46" s="130"/>
      <c r="RI46" s="130"/>
      <c r="RJ46" s="130"/>
      <c r="RK46" s="130"/>
      <c r="RL46" s="130"/>
      <c r="RM46" s="130"/>
      <c r="RN46" s="130"/>
      <c r="RO46" s="130"/>
      <c r="RP46" s="130"/>
      <c r="RQ46" s="130"/>
      <c r="RR46" s="130"/>
      <c r="RS46" s="130"/>
      <c r="RT46" s="130"/>
      <c r="RU46" s="130"/>
      <c r="RV46" s="130"/>
      <c r="RW46" s="130"/>
      <c r="RX46" s="130"/>
      <c r="RY46" s="130"/>
      <c r="RZ46" s="130"/>
      <c r="SA46" s="130"/>
      <c r="SB46" s="130"/>
      <c r="SC46" s="130"/>
      <c r="SD46" s="130"/>
      <c r="SE46" s="130"/>
      <c r="SF46" s="130"/>
      <c r="SG46" s="130"/>
      <c r="SH46" s="130"/>
      <c r="SI46" s="130"/>
      <c r="SJ46" s="130"/>
      <c r="SK46" s="130"/>
      <c r="SL46" s="130"/>
      <c r="SM46" s="130"/>
      <c r="SN46" s="130"/>
      <c r="SO46" s="130"/>
      <c r="SP46" s="130"/>
      <c r="SQ46" s="130"/>
      <c r="SR46" s="130"/>
      <c r="SS46" s="130"/>
      <c r="ST46" s="130"/>
      <c r="SU46" s="130"/>
      <c r="SV46" s="130"/>
      <c r="SW46" s="130"/>
      <c r="SX46" s="130"/>
      <c r="SY46" s="130"/>
      <c r="SZ46" s="130"/>
      <c r="TA46" s="130"/>
      <c r="TB46" s="130"/>
      <c r="TC46" s="130"/>
      <c r="TD46" s="130"/>
      <c r="TE46" s="130"/>
      <c r="TF46" s="130"/>
      <c r="TG46" s="130"/>
      <c r="TH46" s="130"/>
      <c r="TI46" s="130"/>
      <c r="TJ46" s="130"/>
      <c r="TK46" s="130"/>
      <c r="TL46" s="130"/>
      <c r="TM46" s="130"/>
      <c r="TN46" s="130"/>
      <c r="TO46" s="130"/>
      <c r="TP46" s="130"/>
      <c r="TQ46" s="130"/>
      <c r="TR46" s="130"/>
      <c r="TS46" s="131"/>
      <c r="TT46" s="114"/>
      <c r="TU46" s="62"/>
    </row>
    <row r="47" spans="3:541" ht="15.75" customHeight="1" thickBot="1"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  <c r="IV47" s="114"/>
      <c r="IW47" s="114"/>
      <c r="IX47" s="114"/>
      <c r="IY47" s="114"/>
      <c r="IZ47" s="114"/>
      <c r="JA47" s="114"/>
      <c r="JB47" s="114"/>
      <c r="JC47" s="114"/>
      <c r="JD47" s="114"/>
      <c r="JE47" s="114"/>
      <c r="JF47" s="114"/>
      <c r="JG47" s="114"/>
      <c r="JH47" s="114"/>
      <c r="JI47" s="114"/>
      <c r="JJ47" s="114"/>
      <c r="JK47" s="114"/>
      <c r="JL47" s="114"/>
      <c r="JM47" s="114"/>
      <c r="JN47" s="114"/>
      <c r="JO47" s="114"/>
      <c r="JP47" s="114"/>
      <c r="JQ47" s="114"/>
      <c r="JR47" s="114"/>
      <c r="JS47" s="114"/>
      <c r="JT47" s="114"/>
      <c r="JU47" s="114"/>
      <c r="JV47" s="114"/>
      <c r="JW47" s="114"/>
      <c r="JX47" s="114"/>
      <c r="JY47" s="114"/>
      <c r="JZ47" s="114"/>
      <c r="KA47" s="114"/>
      <c r="KB47" s="114"/>
      <c r="KC47" s="114"/>
      <c r="KD47" s="114"/>
      <c r="KE47" s="114"/>
      <c r="KF47" s="114"/>
      <c r="KG47" s="114"/>
      <c r="KH47" s="114"/>
      <c r="KI47" s="114"/>
      <c r="KJ47" s="114"/>
      <c r="KK47" s="114"/>
      <c r="KL47" s="114"/>
      <c r="KM47" s="114"/>
      <c r="KN47" s="114"/>
      <c r="KO47" s="114"/>
      <c r="KP47" s="114"/>
      <c r="KQ47" s="114"/>
      <c r="KR47" s="114"/>
      <c r="KS47" s="114"/>
      <c r="KT47" s="114"/>
      <c r="KU47" s="114"/>
      <c r="KV47" s="114"/>
      <c r="KW47" s="114"/>
      <c r="KX47" s="114"/>
      <c r="KY47" s="114"/>
      <c r="KZ47" s="114"/>
      <c r="LA47" s="114"/>
      <c r="LB47" s="114"/>
      <c r="LC47" s="114"/>
      <c r="LD47" s="114"/>
      <c r="LE47" s="114"/>
      <c r="LF47" s="114"/>
      <c r="LG47" s="114"/>
      <c r="LH47" s="114"/>
      <c r="LI47" s="114"/>
      <c r="LJ47" s="114"/>
      <c r="LK47" s="114"/>
      <c r="LL47" s="114"/>
      <c r="LM47" s="114"/>
      <c r="LN47" s="114"/>
      <c r="LO47" s="114"/>
      <c r="LP47" s="114"/>
      <c r="LQ47" s="114"/>
      <c r="LR47" s="114"/>
      <c r="LS47" s="114"/>
      <c r="LT47" s="114"/>
      <c r="LU47" s="114"/>
      <c r="LV47" s="114"/>
      <c r="LW47" s="114"/>
      <c r="LX47" s="114"/>
      <c r="LY47" s="114"/>
      <c r="LZ47" s="114"/>
      <c r="MA47" s="114"/>
      <c r="MB47" s="114"/>
      <c r="MC47" s="114"/>
      <c r="MD47" s="114"/>
      <c r="ME47" s="114"/>
      <c r="MF47" s="114"/>
      <c r="MG47" s="114"/>
      <c r="MH47" s="114"/>
      <c r="MI47" s="114"/>
      <c r="MJ47" s="114"/>
      <c r="MK47" s="114"/>
      <c r="ML47" s="114"/>
      <c r="MM47" s="114"/>
      <c r="MN47" s="114"/>
      <c r="MO47" s="114"/>
      <c r="MP47" s="114"/>
      <c r="MQ47" s="114"/>
      <c r="MR47" s="114"/>
      <c r="MS47" s="114"/>
      <c r="MT47" s="114"/>
      <c r="MU47" s="114"/>
      <c r="MV47" s="114"/>
      <c r="MW47" s="114"/>
      <c r="MX47" s="114"/>
      <c r="MY47" s="114"/>
      <c r="MZ47" s="114"/>
      <c r="NA47" s="114"/>
      <c r="NB47" s="114"/>
      <c r="NC47" s="114"/>
      <c r="ND47" s="114"/>
      <c r="NE47" s="114"/>
      <c r="NF47" s="114"/>
      <c r="NG47" s="114"/>
      <c r="NH47" s="114"/>
      <c r="NI47" s="114"/>
      <c r="NJ47" s="114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4"/>
      <c r="NY47" s="114"/>
      <c r="NZ47" s="114"/>
      <c r="OA47" s="114"/>
      <c r="OB47" s="114"/>
      <c r="OC47" s="114"/>
      <c r="OD47" s="114"/>
      <c r="OE47" s="114"/>
      <c r="OF47" s="114"/>
      <c r="OG47" s="114"/>
      <c r="OH47" s="114"/>
      <c r="OI47" s="114"/>
      <c r="OJ47" s="114"/>
      <c r="OK47" s="114"/>
      <c r="OL47" s="114"/>
      <c r="OM47" s="114"/>
      <c r="ON47" s="114"/>
      <c r="OO47" s="114"/>
      <c r="OP47" s="114"/>
      <c r="OQ47" s="114"/>
      <c r="OR47" s="114"/>
      <c r="OS47" s="114"/>
      <c r="OT47" s="114"/>
      <c r="OU47" s="114"/>
      <c r="OV47" s="114"/>
      <c r="OW47" s="114"/>
      <c r="OX47" s="114"/>
      <c r="OY47" s="114"/>
      <c r="OZ47" s="114"/>
      <c r="PA47" s="114"/>
      <c r="PB47" s="114"/>
      <c r="PC47" s="114"/>
      <c r="PD47" s="114"/>
      <c r="PE47" s="114"/>
      <c r="PF47" s="114"/>
      <c r="PG47" s="114"/>
      <c r="PH47" s="114"/>
      <c r="PI47" s="114"/>
      <c r="PJ47" s="114"/>
      <c r="PK47" s="114"/>
      <c r="PL47" s="114"/>
      <c r="PM47" s="114"/>
      <c r="PN47" s="114"/>
      <c r="PO47" s="114"/>
      <c r="PP47" s="114"/>
      <c r="PQ47" s="114"/>
      <c r="PR47" s="114"/>
      <c r="PS47" s="114"/>
      <c r="PT47" s="114"/>
      <c r="PU47" s="114"/>
      <c r="PV47" s="114"/>
      <c r="PW47" s="114"/>
      <c r="PX47" s="114"/>
      <c r="PY47" s="114"/>
      <c r="PZ47" s="114"/>
      <c r="QA47" s="114"/>
      <c r="QB47" s="114"/>
      <c r="QC47" s="114"/>
      <c r="QD47" s="114"/>
      <c r="QE47" s="114"/>
      <c r="QF47" s="114"/>
      <c r="QG47" s="114"/>
      <c r="QH47" s="114"/>
      <c r="QI47" s="114"/>
      <c r="QJ47" s="114"/>
      <c r="QK47" s="114"/>
      <c r="QL47" s="114"/>
      <c r="QM47" s="114"/>
      <c r="QN47" s="114"/>
      <c r="QO47" s="114"/>
      <c r="QP47" s="114"/>
      <c r="QQ47" s="114"/>
      <c r="QR47" s="114"/>
      <c r="QS47" s="114"/>
      <c r="QT47" s="114"/>
      <c r="QU47" s="114"/>
      <c r="QV47" s="114"/>
      <c r="QW47" s="114"/>
      <c r="QX47" s="114"/>
      <c r="QY47" s="114"/>
      <c r="QZ47" s="114"/>
      <c r="RA47" s="114"/>
      <c r="RB47" s="114"/>
      <c r="RC47" s="114"/>
      <c r="RD47" s="114"/>
      <c r="RE47" s="114"/>
      <c r="RF47" s="114"/>
      <c r="RG47" s="114"/>
      <c r="RH47" s="114"/>
      <c r="RI47" s="114"/>
      <c r="RJ47" s="114"/>
      <c r="RK47" s="114"/>
      <c r="RL47" s="114"/>
      <c r="RM47" s="114"/>
      <c r="RN47" s="114"/>
      <c r="RO47" s="114"/>
      <c r="RP47" s="114"/>
      <c r="RQ47" s="114"/>
      <c r="RR47" s="114"/>
      <c r="RS47" s="114"/>
      <c r="RT47" s="114"/>
      <c r="RU47" s="114"/>
      <c r="RV47" s="114"/>
      <c r="RW47" s="114"/>
      <c r="RX47" s="114"/>
      <c r="RY47" s="114"/>
      <c r="RZ47" s="114"/>
      <c r="SA47" s="114"/>
      <c r="SB47" s="114"/>
      <c r="SC47" s="114"/>
      <c r="SD47" s="114"/>
      <c r="SE47" s="114"/>
      <c r="SF47" s="114"/>
      <c r="SG47" s="114"/>
      <c r="SH47" s="114"/>
      <c r="SI47" s="114"/>
      <c r="SJ47" s="114"/>
      <c r="SK47" s="114"/>
      <c r="SL47" s="114"/>
      <c r="SM47" s="114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4"/>
      <c r="TB47" s="114"/>
      <c r="TC47" s="114"/>
      <c r="TD47" s="114"/>
      <c r="TE47" s="114"/>
      <c r="TF47" s="114"/>
      <c r="TG47" s="114"/>
      <c r="TH47" s="114"/>
      <c r="TI47" s="114"/>
      <c r="TJ47" s="114"/>
      <c r="TK47" s="114"/>
      <c r="TL47" s="114"/>
      <c r="TM47" s="114"/>
      <c r="TN47" s="114"/>
      <c r="TO47" s="114"/>
      <c r="TP47" s="114"/>
      <c r="TQ47" s="114"/>
      <c r="TR47" s="114"/>
      <c r="TS47" s="114"/>
      <c r="TT47" s="114"/>
      <c r="TU47" s="62"/>
    </row>
    <row r="48" spans="3:541" ht="15.75" customHeight="1">
      <c r="C48" s="123" t="s">
        <v>162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  <c r="IW48" s="124"/>
      <c r="IX48" s="124"/>
      <c r="IY48" s="124"/>
      <c r="IZ48" s="124"/>
      <c r="JA48" s="124"/>
      <c r="JB48" s="124"/>
      <c r="JC48" s="124"/>
      <c r="JD48" s="124"/>
      <c r="JE48" s="124"/>
      <c r="JF48" s="124"/>
      <c r="JG48" s="124"/>
      <c r="JH48" s="124"/>
      <c r="JI48" s="124"/>
      <c r="JJ48" s="124"/>
      <c r="JK48" s="124"/>
      <c r="JL48" s="124"/>
      <c r="JM48" s="124"/>
      <c r="JN48" s="124"/>
      <c r="JO48" s="124"/>
      <c r="JP48" s="124"/>
      <c r="JQ48" s="124"/>
      <c r="JR48" s="124"/>
      <c r="JS48" s="124"/>
      <c r="JT48" s="124"/>
      <c r="JU48" s="124"/>
      <c r="JV48" s="124"/>
      <c r="JW48" s="124"/>
      <c r="JX48" s="124"/>
      <c r="JY48" s="124"/>
      <c r="JZ48" s="124"/>
      <c r="KA48" s="124"/>
      <c r="KB48" s="124"/>
      <c r="KC48" s="124"/>
      <c r="KD48" s="124"/>
      <c r="KE48" s="124"/>
      <c r="KF48" s="124"/>
      <c r="KG48" s="124"/>
      <c r="KH48" s="124"/>
      <c r="KI48" s="124"/>
      <c r="KJ48" s="124"/>
      <c r="KK48" s="124"/>
      <c r="KL48" s="124"/>
      <c r="KM48" s="124"/>
      <c r="KN48" s="124"/>
      <c r="KO48" s="124"/>
      <c r="KP48" s="124"/>
      <c r="KQ48" s="124"/>
      <c r="KR48" s="124"/>
      <c r="KS48" s="124"/>
      <c r="KT48" s="124"/>
      <c r="KU48" s="124"/>
      <c r="KV48" s="124"/>
      <c r="KW48" s="124"/>
      <c r="KX48" s="124"/>
      <c r="KY48" s="124"/>
      <c r="KZ48" s="124"/>
      <c r="LA48" s="124"/>
      <c r="LB48" s="124"/>
      <c r="LC48" s="124"/>
      <c r="LD48" s="124"/>
      <c r="LE48" s="124"/>
      <c r="LF48" s="124"/>
      <c r="LG48" s="124"/>
      <c r="LH48" s="124"/>
      <c r="LI48" s="124"/>
      <c r="LJ48" s="124"/>
      <c r="LK48" s="124"/>
      <c r="LL48" s="124"/>
      <c r="LM48" s="124"/>
      <c r="LN48" s="124"/>
      <c r="LO48" s="124"/>
      <c r="LP48" s="124"/>
      <c r="LQ48" s="124"/>
      <c r="LR48" s="124"/>
      <c r="LS48" s="124"/>
      <c r="LT48" s="124"/>
      <c r="LU48" s="124"/>
      <c r="LV48" s="124"/>
      <c r="LW48" s="124"/>
      <c r="LX48" s="124"/>
      <c r="LY48" s="124"/>
      <c r="LZ48" s="124"/>
      <c r="MA48" s="124"/>
      <c r="MB48" s="124"/>
      <c r="MC48" s="124"/>
      <c r="MD48" s="124"/>
      <c r="ME48" s="124"/>
      <c r="MF48" s="124"/>
      <c r="MG48" s="124"/>
      <c r="MH48" s="124"/>
      <c r="MI48" s="124"/>
      <c r="MJ48" s="124"/>
      <c r="MK48" s="124"/>
      <c r="ML48" s="124"/>
      <c r="MM48" s="124"/>
      <c r="MN48" s="124"/>
      <c r="MO48" s="124"/>
      <c r="MP48" s="124"/>
      <c r="MQ48" s="124"/>
      <c r="MR48" s="124"/>
      <c r="MS48" s="124"/>
      <c r="MT48" s="124"/>
      <c r="MU48" s="124"/>
      <c r="MV48" s="124"/>
      <c r="MW48" s="124"/>
      <c r="MX48" s="124"/>
      <c r="MY48" s="124"/>
      <c r="MZ48" s="124"/>
      <c r="NA48" s="124"/>
      <c r="NB48" s="124"/>
      <c r="NC48" s="124"/>
      <c r="ND48" s="124"/>
      <c r="NE48" s="124"/>
      <c r="NF48" s="124"/>
      <c r="NG48" s="124"/>
      <c r="NH48" s="124"/>
      <c r="NI48" s="124"/>
      <c r="NJ48" s="124"/>
      <c r="NK48" s="124"/>
      <c r="NL48" s="124"/>
      <c r="NM48" s="124"/>
      <c r="NN48" s="124"/>
      <c r="NO48" s="124"/>
      <c r="NP48" s="124"/>
      <c r="NQ48" s="124"/>
      <c r="NR48" s="124"/>
      <c r="NS48" s="124"/>
      <c r="NT48" s="124"/>
      <c r="NU48" s="124"/>
      <c r="NV48" s="124"/>
      <c r="NW48" s="124"/>
      <c r="NX48" s="124"/>
      <c r="NY48" s="124"/>
      <c r="NZ48" s="124"/>
      <c r="OA48" s="124"/>
      <c r="OB48" s="124"/>
      <c r="OC48" s="124"/>
      <c r="OD48" s="124"/>
      <c r="OE48" s="124"/>
      <c r="OF48" s="124"/>
      <c r="OG48" s="124"/>
      <c r="OH48" s="124"/>
      <c r="OI48" s="124"/>
      <c r="OJ48" s="124"/>
      <c r="OK48" s="124"/>
      <c r="OL48" s="124"/>
      <c r="OM48" s="124"/>
      <c r="ON48" s="124"/>
      <c r="OO48" s="124"/>
      <c r="OP48" s="124"/>
      <c r="OQ48" s="124"/>
      <c r="OR48" s="124"/>
      <c r="OS48" s="124"/>
      <c r="OT48" s="124"/>
      <c r="OU48" s="124"/>
      <c r="OV48" s="124"/>
      <c r="OW48" s="124"/>
      <c r="OX48" s="124"/>
      <c r="OY48" s="124"/>
      <c r="OZ48" s="124"/>
      <c r="PA48" s="124"/>
      <c r="PB48" s="124"/>
      <c r="PC48" s="124"/>
      <c r="PD48" s="124"/>
      <c r="PE48" s="124"/>
      <c r="PF48" s="124"/>
      <c r="PG48" s="124"/>
      <c r="PH48" s="124"/>
      <c r="PI48" s="124"/>
      <c r="PJ48" s="124"/>
      <c r="PK48" s="124"/>
      <c r="PL48" s="124"/>
      <c r="PM48" s="124"/>
      <c r="PN48" s="124"/>
      <c r="PO48" s="124"/>
      <c r="PP48" s="124"/>
      <c r="PQ48" s="124"/>
      <c r="PR48" s="124"/>
      <c r="PS48" s="124"/>
      <c r="PT48" s="124"/>
      <c r="PU48" s="124"/>
      <c r="PV48" s="124"/>
      <c r="PW48" s="124"/>
      <c r="PX48" s="124"/>
      <c r="PY48" s="124"/>
      <c r="PZ48" s="124"/>
      <c r="QA48" s="124"/>
      <c r="QB48" s="124"/>
      <c r="QC48" s="124"/>
      <c r="QD48" s="124"/>
      <c r="QE48" s="124"/>
      <c r="QF48" s="124"/>
      <c r="QG48" s="124"/>
      <c r="QH48" s="124"/>
      <c r="QI48" s="124"/>
      <c r="QJ48" s="124"/>
      <c r="QK48" s="124"/>
      <c r="QL48" s="124"/>
      <c r="QM48" s="124"/>
      <c r="QN48" s="124"/>
      <c r="QO48" s="124"/>
      <c r="QP48" s="124"/>
      <c r="QQ48" s="124"/>
      <c r="QR48" s="124"/>
      <c r="QS48" s="124"/>
      <c r="QT48" s="124"/>
      <c r="QU48" s="124"/>
      <c r="QV48" s="124"/>
      <c r="QW48" s="124"/>
      <c r="QX48" s="124"/>
      <c r="QY48" s="124"/>
      <c r="QZ48" s="124"/>
      <c r="RA48" s="124"/>
      <c r="RB48" s="124"/>
      <c r="RC48" s="124"/>
      <c r="RD48" s="124"/>
      <c r="RE48" s="124"/>
      <c r="RF48" s="124"/>
      <c r="RG48" s="124"/>
      <c r="RH48" s="124"/>
      <c r="RI48" s="124"/>
      <c r="RJ48" s="124"/>
      <c r="RK48" s="124"/>
      <c r="RL48" s="124"/>
      <c r="RM48" s="124"/>
      <c r="RN48" s="124"/>
      <c r="RO48" s="124"/>
      <c r="RP48" s="124"/>
      <c r="RQ48" s="124"/>
      <c r="RR48" s="124"/>
      <c r="RS48" s="124"/>
      <c r="RT48" s="124"/>
      <c r="RU48" s="124"/>
      <c r="RV48" s="124"/>
      <c r="RW48" s="124"/>
      <c r="RX48" s="124"/>
      <c r="RY48" s="124"/>
      <c r="RZ48" s="124"/>
      <c r="SA48" s="124"/>
      <c r="SB48" s="124"/>
      <c r="SC48" s="124"/>
      <c r="SD48" s="124"/>
      <c r="SE48" s="124"/>
      <c r="SF48" s="124"/>
      <c r="SG48" s="124"/>
      <c r="SH48" s="124"/>
      <c r="SI48" s="124"/>
      <c r="SJ48" s="124"/>
      <c r="SK48" s="124"/>
      <c r="SL48" s="124"/>
      <c r="SM48" s="124"/>
      <c r="SN48" s="124"/>
      <c r="SO48" s="124"/>
      <c r="SP48" s="124"/>
      <c r="SQ48" s="124"/>
      <c r="SR48" s="124"/>
      <c r="SS48" s="124"/>
      <c r="ST48" s="124"/>
      <c r="SU48" s="124"/>
      <c r="SV48" s="124"/>
      <c r="SW48" s="124"/>
      <c r="SX48" s="124"/>
      <c r="SY48" s="124"/>
      <c r="SZ48" s="124"/>
      <c r="TA48" s="124"/>
      <c r="TB48" s="124"/>
      <c r="TC48" s="124"/>
      <c r="TD48" s="124"/>
      <c r="TE48" s="124"/>
      <c r="TF48" s="124"/>
      <c r="TG48" s="124"/>
      <c r="TH48" s="124"/>
      <c r="TI48" s="124"/>
      <c r="TJ48" s="124"/>
      <c r="TK48" s="124"/>
      <c r="TL48" s="124"/>
      <c r="TM48" s="124"/>
      <c r="TN48" s="124"/>
      <c r="TO48" s="125"/>
      <c r="TP48" s="114"/>
      <c r="TQ48" s="114"/>
      <c r="TR48" s="114"/>
      <c r="TS48" s="114"/>
      <c r="TT48" s="114"/>
      <c r="TU48" s="62"/>
    </row>
    <row r="49" spans="3:541" ht="15.75" customHeight="1" thickBot="1">
      <c r="C49" s="129" t="s">
        <v>163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  <c r="IW49" s="130"/>
      <c r="IX49" s="130"/>
      <c r="IY49" s="130"/>
      <c r="IZ49" s="130"/>
      <c r="JA49" s="130"/>
      <c r="JB49" s="130"/>
      <c r="JC49" s="130"/>
      <c r="JD49" s="130"/>
      <c r="JE49" s="130"/>
      <c r="JF49" s="130"/>
      <c r="JG49" s="130"/>
      <c r="JH49" s="130"/>
      <c r="JI49" s="130"/>
      <c r="JJ49" s="130"/>
      <c r="JK49" s="130"/>
      <c r="JL49" s="130"/>
      <c r="JM49" s="130"/>
      <c r="JN49" s="130"/>
      <c r="JO49" s="130"/>
      <c r="JP49" s="130"/>
      <c r="JQ49" s="130"/>
      <c r="JR49" s="130"/>
      <c r="JS49" s="130"/>
      <c r="JT49" s="130"/>
      <c r="JU49" s="130"/>
      <c r="JV49" s="130"/>
      <c r="JW49" s="130"/>
      <c r="JX49" s="130"/>
      <c r="JY49" s="130"/>
      <c r="JZ49" s="130"/>
      <c r="KA49" s="130"/>
      <c r="KB49" s="130"/>
      <c r="KC49" s="130"/>
      <c r="KD49" s="130"/>
      <c r="KE49" s="130"/>
      <c r="KF49" s="130"/>
      <c r="KG49" s="130"/>
      <c r="KH49" s="130"/>
      <c r="KI49" s="130"/>
      <c r="KJ49" s="130"/>
      <c r="KK49" s="130"/>
      <c r="KL49" s="130"/>
      <c r="KM49" s="130"/>
      <c r="KN49" s="130"/>
      <c r="KO49" s="130"/>
      <c r="KP49" s="130"/>
      <c r="KQ49" s="130"/>
      <c r="KR49" s="130"/>
      <c r="KS49" s="130"/>
      <c r="KT49" s="130"/>
      <c r="KU49" s="130"/>
      <c r="KV49" s="130"/>
      <c r="KW49" s="130"/>
      <c r="KX49" s="130"/>
      <c r="KY49" s="130"/>
      <c r="KZ49" s="130"/>
      <c r="LA49" s="130"/>
      <c r="LB49" s="130"/>
      <c r="LC49" s="130"/>
      <c r="LD49" s="130"/>
      <c r="LE49" s="130"/>
      <c r="LF49" s="130"/>
      <c r="LG49" s="130"/>
      <c r="LH49" s="130"/>
      <c r="LI49" s="130"/>
      <c r="LJ49" s="130"/>
      <c r="LK49" s="130"/>
      <c r="LL49" s="130"/>
      <c r="LM49" s="130"/>
      <c r="LN49" s="130"/>
      <c r="LO49" s="130"/>
      <c r="LP49" s="130"/>
      <c r="LQ49" s="130"/>
      <c r="LR49" s="130"/>
      <c r="LS49" s="130"/>
      <c r="LT49" s="130"/>
      <c r="LU49" s="130"/>
      <c r="LV49" s="130"/>
      <c r="LW49" s="130"/>
      <c r="LX49" s="130"/>
      <c r="LY49" s="130"/>
      <c r="LZ49" s="130"/>
      <c r="MA49" s="130"/>
      <c r="MB49" s="130"/>
      <c r="MC49" s="130"/>
      <c r="MD49" s="130"/>
      <c r="ME49" s="130"/>
      <c r="MF49" s="130"/>
      <c r="MG49" s="130"/>
      <c r="MH49" s="130"/>
      <c r="MI49" s="130"/>
      <c r="MJ49" s="130"/>
      <c r="MK49" s="130"/>
      <c r="ML49" s="130"/>
      <c r="MM49" s="130"/>
      <c r="MN49" s="130"/>
      <c r="MO49" s="130"/>
      <c r="MP49" s="130"/>
      <c r="MQ49" s="130"/>
      <c r="MR49" s="130"/>
      <c r="MS49" s="130"/>
      <c r="MT49" s="130"/>
      <c r="MU49" s="130"/>
      <c r="MV49" s="130"/>
      <c r="MW49" s="130"/>
      <c r="MX49" s="130"/>
      <c r="MY49" s="130"/>
      <c r="MZ49" s="130"/>
      <c r="NA49" s="130"/>
      <c r="NB49" s="130"/>
      <c r="NC49" s="130"/>
      <c r="ND49" s="130"/>
      <c r="NE49" s="130"/>
      <c r="NF49" s="130"/>
      <c r="NG49" s="130"/>
      <c r="NH49" s="130"/>
      <c r="NI49" s="130"/>
      <c r="NJ49" s="130"/>
      <c r="NK49" s="130"/>
      <c r="NL49" s="130"/>
      <c r="NM49" s="130"/>
      <c r="NN49" s="130"/>
      <c r="NO49" s="130"/>
      <c r="NP49" s="130"/>
      <c r="NQ49" s="130"/>
      <c r="NR49" s="130"/>
      <c r="NS49" s="130"/>
      <c r="NT49" s="130"/>
      <c r="NU49" s="130"/>
      <c r="NV49" s="130"/>
      <c r="NW49" s="130"/>
      <c r="NX49" s="130"/>
      <c r="NY49" s="130"/>
      <c r="NZ49" s="130"/>
      <c r="OA49" s="130"/>
      <c r="OB49" s="130"/>
      <c r="OC49" s="130"/>
      <c r="OD49" s="130"/>
      <c r="OE49" s="130"/>
      <c r="OF49" s="130"/>
      <c r="OG49" s="130"/>
      <c r="OH49" s="130"/>
      <c r="OI49" s="130"/>
      <c r="OJ49" s="130"/>
      <c r="OK49" s="130"/>
      <c r="OL49" s="130"/>
      <c r="OM49" s="130"/>
      <c r="ON49" s="130"/>
      <c r="OO49" s="130"/>
      <c r="OP49" s="130"/>
      <c r="OQ49" s="130"/>
      <c r="OR49" s="130"/>
      <c r="OS49" s="130"/>
      <c r="OT49" s="130"/>
      <c r="OU49" s="130"/>
      <c r="OV49" s="130"/>
      <c r="OW49" s="130"/>
      <c r="OX49" s="130"/>
      <c r="OY49" s="130"/>
      <c r="OZ49" s="130"/>
      <c r="PA49" s="130"/>
      <c r="PB49" s="130"/>
      <c r="PC49" s="130"/>
      <c r="PD49" s="130"/>
      <c r="PE49" s="130"/>
      <c r="PF49" s="130"/>
      <c r="PG49" s="130"/>
      <c r="PH49" s="130"/>
      <c r="PI49" s="130"/>
      <c r="PJ49" s="130"/>
      <c r="PK49" s="130"/>
      <c r="PL49" s="130"/>
      <c r="PM49" s="130"/>
      <c r="PN49" s="130"/>
      <c r="PO49" s="130"/>
      <c r="PP49" s="130"/>
      <c r="PQ49" s="130"/>
      <c r="PR49" s="130"/>
      <c r="PS49" s="130"/>
      <c r="PT49" s="130"/>
      <c r="PU49" s="130"/>
      <c r="PV49" s="130"/>
      <c r="PW49" s="130"/>
      <c r="PX49" s="130"/>
      <c r="PY49" s="130"/>
      <c r="PZ49" s="130"/>
      <c r="QA49" s="130"/>
      <c r="QB49" s="130"/>
      <c r="QC49" s="130"/>
      <c r="QD49" s="130"/>
      <c r="QE49" s="130"/>
      <c r="QF49" s="130"/>
      <c r="QG49" s="130"/>
      <c r="QH49" s="130"/>
      <c r="QI49" s="130"/>
      <c r="QJ49" s="130"/>
      <c r="QK49" s="130"/>
      <c r="QL49" s="130"/>
      <c r="QM49" s="130"/>
      <c r="QN49" s="130"/>
      <c r="QO49" s="130"/>
      <c r="QP49" s="130"/>
      <c r="QQ49" s="130"/>
      <c r="QR49" s="130"/>
      <c r="QS49" s="130"/>
      <c r="QT49" s="130"/>
      <c r="QU49" s="130"/>
      <c r="QV49" s="130"/>
      <c r="QW49" s="130"/>
      <c r="QX49" s="130"/>
      <c r="QY49" s="130"/>
      <c r="QZ49" s="130"/>
      <c r="RA49" s="130"/>
      <c r="RB49" s="130"/>
      <c r="RC49" s="130"/>
      <c r="RD49" s="130"/>
      <c r="RE49" s="130"/>
      <c r="RF49" s="130"/>
      <c r="RG49" s="130"/>
      <c r="RH49" s="130"/>
      <c r="RI49" s="130"/>
      <c r="RJ49" s="130"/>
      <c r="RK49" s="130"/>
      <c r="RL49" s="130"/>
      <c r="RM49" s="130"/>
      <c r="RN49" s="130"/>
      <c r="RO49" s="130"/>
      <c r="RP49" s="130"/>
      <c r="RQ49" s="130"/>
      <c r="RR49" s="130"/>
      <c r="RS49" s="130"/>
      <c r="RT49" s="130"/>
      <c r="RU49" s="130"/>
      <c r="RV49" s="130"/>
      <c r="RW49" s="130"/>
      <c r="RX49" s="130"/>
      <c r="RY49" s="130"/>
      <c r="RZ49" s="130"/>
      <c r="SA49" s="130"/>
      <c r="SB49" s="130"/>
      <c r="SC49" s="130"/>
      <c r="SD49" s="130"/>
      <c r="SE49" s="130"/>
      <c r="SF49" s="130"/>
      <c r="SG49" s="130"/>
      <c r="SH49" s="130"/>
      <c r="SI49" s="130"/>
      <c r="SJ49" s="130"/>
      <c r="SK49" s="130"/>
      <c r="SL49" s="130"/>
      <c r="SM49" s="130"/>
      <c r="SN49" s="130"/>
      <c r="SO49" s="130"/>
      <c r="SP49" s="130"/>
      <c r="SQ49" s="130"/>
      <c r="SR49" s="130"/>
      <c r="SS49" s="130"/>
      <c r="ST49" s="130"/>
      <c r="SU49" s="130"/>
      <c r="SV49" s="130"/>
      <c r="SW49" s="130"/>
      <c r="SX49" s="130"/>
      <c r="SY49" s="130"/>
      <c r="SZ49" s="130"/>
      <c r="TA49" s="130"/>
      <c r="TB49" s="130"/>
      <c r="TC49" s="130"/>
      <c r="TD49" s="130"/>
      <c r="TE49" s="130"/>
      <c r="TF49" s="130"/>
      <c r="TG49" s="130"/>
      <c r="TH49" s="130"/>
      <c r="TI49" s="130"/>
      <c r="TJ49" s="130"/>
      <c r="TK49" s="130"/>
      <c r="TL49" s="130"/>
      <c r="TM49" s="130"/>
      <c r="TN49" s="130"/>
      <c r="TO49" s="131"/>
      <c r="TP49" s="114"/>
      <c r="TQ49" s="114"/>
      <c r="TR49" s="114"/>
      <c r="TS49" s="114"/>
      <c r="TT49" s="114"/>
      <c r="TU49" s="62"/>
    </row>
    <row r="50" spans="3:541" ht="15.75" customHeight="1"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  <c r="IV50" s="114"/>
      <c r="IW50" s="114"/>
      <c r="IX50" s="114"/>
      <c r="IY50" s="114"/>
      <c r="IZ50" s="114"/>
      <c r="JA50" s="114"/>
      <c r="JB50" s="114"/>
      <c r="JC50" s="114"/>
      <c r="JD50" s="114"/>
      <c r="JE50" s="114"/>
      <c r="JF50" s="114"/>
      <c r="JG50" s="114"/>
      <c r="JH50" s="114"/>
      <c r="JI50" s="114"/>
      <c r="JJ50" s="114"/>
      <c r="JK50" s="114"/>
      <c r="JL50" s="114"/>
      <c r="JM50" s="114"/>
      <c r="JN50" s="114"/>
      <c r="JO50" s="114"/>
      <c r="JP50" s="114"/>
      <c r="JQ50" s="114"/>
      <c r="JR50" s="114"/>
      <c r="JS50" s="114"/>
      <c r="JT50" s="114"/>
      <c r="JU50" s="114"/>
      <c r="JV50" s="114"/>
      <c r="JW50" s="114"/>
      <c r="JX50" s="114"/>
      <c r="JY50" s="114"/>
      <c r="JZ50" s="114"/>
      <c r="KA50" s="114"/>
      <c r="KB50" s="114"/>
      <c r="KC50" s="114"/>
      <c r="KD50" s="114"/>
      <c r="KE50" s="114"/>
      <c r="KF50" s="114"/>
      <c r="KG50" s="114"/>
      <c r="KH50" s="114"/>
      <c r="KI50" s="114"/>
      <c r="KJ50" s="114"/>
      <c r="KK50" s="114"/>
      <c r="KL50" s="114"/>
      <c r="KM50" s="114"/>
      <c r="KN50" s="114"/>
      <c r="KO50" s="114"/>
      <c r="KP50" s="114"/>
      <c r="KQ50" s="114"/>
      <c r="KR50" s="114"/>
      <c r="KS50" s="114"/>
      <c r="KT50" s="114"/>
      <c r="KU50" s="114"/>
      <c r="KV50" s="114"/>
      <c r="KW50" s="114"/>
      <c r="KX50" s="114"/>
      <c r="KY50" s="114"/>
      <c r="KZ50" s="114"/>
      <c r="LA50" s="114"/>
      <c r="LB50" s="114"/>
      <c r="LC50" s="114"/>
      <c r="LD50" s="114"/>
      <c r="LE50" s="114"/>
      <c r="LF50" s="114"/>
      <c r="LG50" s="114"/>
      <c r="LH50" s="114"/>
      <c r="LI50" s="114"/>
      <c r="LJ50" s="114"/>
      <c r="LK50" s="114"/>
      <c r="LL50" s="114"/>
      <c r="LM50" s="114"/>
      <c r="LN50" s="114"/>
      <c r="LO50" s="114"/>
      <c r="LP50" s="114"/>
      <c r="LQ50" s="114"/>
      <c r="LR50" s="114"/>
      <c r="LS50" s="114"/>
      <c r="LT50" s="114"/>
      <c r="LU50" s="114"/>
      <c r="LV50" s="114"/>
      <c r="LW50" s="114"/>
      <c r="LX50" s="114"/>
      <c r="LY50" s="114"/>
      <c r="LZ50" s="114"/>
      <c r="MA50" s="114"/>
      <c r="MB50" s="114"/>
      <c r="MC50" s="114"/>
      <c r="MD50" s="114"/>
      <c r="ME50" s="114"/>
      <c r="MF50" s="114"/>
      <c r="MG50" s="114"/>
      <c r="MH50" s="114"/>
      <c r="MI50" s="114"/>
      <c r="MJ50" s="114"/>
      <c r="MK50" s="114"/>
      <c r="ML50" s="114"/>
      <c r="MM50" s="114"/>
      <c r="MN50" s="114"/>
      <c r="MO50" s="114"/>
      <c r="MP50" s="114"/>
      <c r="MQ50" s="114"/>
      <c r="MR50" s="114"/>
      <c r="MS50" s="114"/>
      <c r="MT50" s="114"/>
      <c r="MU50" s="114"/>
      <c r="MV50" s="114"/>
      <c r="MW50" s="114"/>
      <c r="MX50" s="114"/>
      <c r="MY50" s="114"/>
      <c r="MZ50" s="114"/>
      <c r="NA50" s="114"/>
      <c r="NB50" s="114"/>
      <c r="NC50" s="114"/>
      <c r="ND50" s="114"/>
      <c r="NE50" s="114"/>
      <c r="NF50" s="114"/>
      <c r="NG50" s="114"/>
      <c r="NH50" s="114"/>
      <c r="NI50" s="114"/>
      <c r="NJ50" s="114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4"/>
      <c r="NY50" s="114"/>
      <c r="NZ50" s="114"/>
      <c r="OA50" s="114"/>
      <c r="OB50" s="114"/>
      <c r="OC50" s="114"/>
      <c r="OD50" s="114"/>
      <c r="OE50" s="114"/>
      <c r="OF50" s="114"/>
      <c r="OG50" s="114"/>
      <c r="OH50" s="114"/>
      <c r="OI50" s="114"/>
      <c r="OJ50" s="114"/>
      <c r="OK50" s="114"/>
      <c r="OL50" s="114"/>
      <c r="OM50" s="114"/>
      <c r="ON50" s="114"/>
      <c r="OO50" s="114"/>
      <c r="OP50" s="114"/>
      <c r="OQ50" s="114"/>
      <c r="OR50" s="114"/>
      <c r="OS50" s="114"/>
      <c r="OT50" s="114"/>
      <c r="OU50" s="114"/>
      <c r="OV50" s="114"/>
      <c r="OW50" s="114"/>
      <c r="OX50" s="114"/>
      <c r="OY50" s="114"/>
      <c r="OZ50" s="114"/>
      <c r="PA50" s="114"/>
      <c r="PB50" s="114"/>
      <c r="PC50" s="114"/>
      <c r="PD50" s="114"/>
      <c r="PE50" s="114"/>
      <c r="PF50" s="114"/>
      <c r="PG50" s="114"/>
      <c r="PH50" s="114"/>
      <c r="PI50" s="114"/>
      <c r="PJ50" s="114"/>
      <c r="PK50" s="114"/>
      <c r="PL50" s="114"/>
      <c r="PM50" s="114"/>
      <c r="PN50" s="114"/>
      <c r="PO50" s="114"/>
      <c r="PP50" s="114"/>
      <c r="PQ50" s="114"/>
      <c r="PR50" s="114"/>
      <c r="PS50" s="114"/>
      <c r="PT50" s="114"/>
      <c r="PU50" s="114"/>
      <c r="PV50" s="114"/>
      <c r="PW50" s="114"/>
      <c r="PX50" s="114"/>
      <c r="PY50" s="114"/>
      <c r="PZ50" s="114"/>
      <c r="QA50" s="114"/>
      <c r="QB50" s="114"/>
      <c r="QC50" s="114"/>
      <c r="QD50" s="114"/>
      <c r="QE50" s="114"/>
      <c r="QF50" s="114"/>
      <c r="QG50" s="114"/>
      <c r="QH50" s="114"/>
      <c r="QI50" s="114"/>
      <c r="QJ50" s="114"/>
      <c r="QK50" s="114"/>
      <c r="QL50" s="114"/>
      <c r="QM50" s="114"/>
      <c r="QN50" s="114"/>
      <c r="QO50" s="114"/>
      <c r="QP50" s="114"/>
      <c r="QQ50" s="114"/>
      <c r="QR50" s="114"/>
      <c r="QS50" s="114"/>
      <c r="QT50" s="114"/>
      <c r="QU50" s="114"/>
      <c r="QV50" s="114"/>
      <c r="QW50" s="114"/>
      <c r="QX50" s="114"/>
      <c r="QY50" s="114"/>
      <c r="QZ50" s="114"/>
      <c r="RA50" s="114"/>
      <c r="RB50" s="114"/>
      <c r="RC50" s="114"/>
      <c r="RD50" s="114"/>
      <c r="RE50" s="114"/>
      <c r="RF50" s="114"/>
      <c r="RG50" s="114"/>
      <c r="RH50" s="114"/>
      <c r="RI50" s="114"/>
      <c r="RJ50" s="114"/>
      <c r="RK50" s="114"/>
      <c r="RL50" s="114"/>
      <c r="RM50" s="114"/>
      <c r="RN50" s="114"/>
      <c r="RO50" s="114"/>
      <c r="RP50" s="114"/>
      <c r="RQ50" s="114"/>
      <c r="RR50" s="114"/>
      <c r="RS50" s="114"/>
      <c r="RT50" s="114"/>
      <c r="RU50" s="114"/>
      <c r="RV50" s="114"/>
      <c r="RW50" s="114"/>
      <c r="RX50" s="114"/>
      <c r="RY50" s="114"/>
      <c r="RZ50" s="114"/>
      <c r="SA50" s="114"/>
      <c r="SB50" s="114"/>
      <c r="SC50" s="114"/>
      <c r="SD50" s="114"/>
      <c r="SE50" s="114"/>
      <c r="SF50" s="114"/>
      <c r="SG50" s="114"/>
      <c r="SH50" s="114"/>
      <c r="SI50" s="114"/>
      <c r="SJ50" s="114"/>
      <c r="SK50" s="114"/>
      <c r="SL50" s="114"/>
      <c r="SM50" s="114"/>
      <c r="SN50" s="114"/>
      <c r="SO50" s="114"/>
      <c r="SP50" s="114"/>
      <c r="SQ50" s="114"/>
      <c r="SR50" s="114"/>
      <c r="SS50" s="114"/>
      <c r="ST50" s="114"/>
      <c r="SU50" s="114"/>
      <c r="SV50" s="114"/>
      <c r="SW50" s="114"/>
      <c r="SX50" s="114"/>
      <c r="SY50" s="114"/>
      <c r="SZ50" s="114"/>
      <c r="TA50" s="114"/>
      <c r="TB50" s="114"/>
      <c r="TC50" s="114"/>
      <c r="TD50" s="114"/>
      <c r="TE50" s="114"/>
      <c r="TF50" s="114"/>
      <c r="TG50" s="114"/>
      <c r="TH50" s="114"/>
      <c r="TI50" s="114"/>
      <c r="TJ50" s="114"/>
      <c r="TK50" s="114"/>
      <c r="TL50" s="114"/>
      <c r="TM50" s="114"/>
      <c r="TN50" s="114"/>
      <c r="TO50" s="114"/>
      <c r="TP50" s="114"/>
      <c r="TQ50" s="114"/>
      <c r="TR50" s="114"/>
      <c r="TS50" s="114"/>
      <c r="TT50" s="114"/>
      <c r="TU50" s="62"/>
    </row>
    <row r="51" spans="3:541" ht="15.75" customHeight="1">
      <c r="AA51" s="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V51" s="1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DQ51" s="1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FL51" s="1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HG51" s="1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JB51" s="1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W51" s="1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MR51" s="1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OM51" s="1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QH51" s="1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SC51" s="1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</row>
    <row r="52" spans="3:541" ht="15.75" customHeight="1">
      <c r="AA52" s="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V52" s="1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DQ52" s="1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FL52" s="1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HG52" s="1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JB52" s="1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W52" s="1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MR52" s="1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OM52" s="1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QH52" s="1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SC52" s="1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</row>
    <row r="53" spans="3:541" ht="15.75" customHeight="1">
      <c r="AA53" s="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V53" s="1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DQ53" s="1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FL53" s="1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HG53" s="1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JB53" s="1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W53" s="1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MR53" s="1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OM53" s="1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QH53" s="1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SC53" s="1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</row>
    <row r="54" spans="3:541" ht="15.75" customHeight="1">
      <c r="AA54" s="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V54" s="1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DQ54" s="1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FL54" s="1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HG54" s="1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JB54" s="1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W54" s="1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MR54" s="1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OM54" s="1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QH54" s="1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SC54" s="1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</row>
    <row r="55" spans="3:541" ht="15.75" customHeight="1">
      <c r="AA55" s="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V55" s="1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DQ55" s="1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FL55" s="1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HG55" s="1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JB55" s="1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W55" s="1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MR55" s="1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OM55" s="1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QH55" s="1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SC55" s="1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</row>
    <row r="56" spans="3:541" ht="15.75" customHeight="1">
      <c r="AA56" s="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V56" s="1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DQ56" s="1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FL56" s="1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HG56" s="1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JB56" s="1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W56" s="1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MR56" s="1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OM56" s="1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QH56" s="1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SC56" s="1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</row>
    <row r="57" spans="3:541" ht="15.75" customHeight="1">
      <c r="AA57" s="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V57" s="1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DQ57" s="1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FL57" s="1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HG57" s="1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JB57" s="1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W57" s="1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MR57" s="1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OM57" s="1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QH57" s="1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SC57" s="1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</row>
    <row r="58" spans="3:541" ht="15.75" customHeight="1">
      <c r="AA58" s="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V58" s="1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DQ58" s="1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FL58" s="1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HG58" s="1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JB58" s="1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W58" s="1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MR58" s="1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OM58" s="1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QH58" s="1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SC58" s="1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</row>
    <row r="59" spans="3:541" ht="15.75" customHeight="1">
      <c r="AA59" s="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V59" s="1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DQ59" s="1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FL59" s="1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HG59" s="1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JB59" s="1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W59" s="1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MR59" s="1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OM59" s="1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QH59" s="1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SC59" s="1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</row>
    <row r="60" spans="3:541" ht="15.75" customHeight="1">
      <c r="AA60" s="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V60" s="1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DQ60" s="1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FL60" s="1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HG60" s="1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JB60" s="1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W60" s="1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MR60" s="1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OM60" s="1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QH60" s="1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SC60" s="1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</row>
    <row r="61" spans="3:541" ht="15.75" customHeight="1">
      <c r="AA61" s="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V61" s="1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DQ61" s="1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FL61" s="1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HG61" s="1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JB61" s="1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W61" s="1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MR61" s="1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OM61" s="1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QH61" s="1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SC61" s="1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</row>
    <row r="62" spans="3:541" ht="15.75" customHeight="1">
      <c r="AA62" s="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V62" s="1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DQ62" s="1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FL62" s="1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HG62" s="1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JB62" s="1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W62" s="1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MR62" s="1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OM62" s="1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QH62" s="1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SC62" s="1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</row>
    <row r="63" spans="3:541" ht="15.75" customHeight="1">
      <c r="AA63" s="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V63" s="1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DQ63" s="1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FL63" s="1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HG63" s="1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JB63" s="1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W63" s="1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MR63" s="1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OM63" s="1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QH63" s="1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SC63" s="1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</row>
    <row r="64" spans="3:541" ht="15.75" customHeight="1">
      <c r="AA64" s="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V64" s="1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DQ64" s="1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FL64" s="1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HG64" s="1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JB64" s="1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W64" s="1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MR64" s="1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OM64" s="1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QH64" s="1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SC64" s="1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</row>
    <row r="65" spans="27:525" ht="15.75" customHeight="1">
      <c r="AA65" s="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V65" s="1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DQ65" s="1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FL65" s="1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HG65" s="1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JB65" s="1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W65" s="1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MR65" s="1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OM65" s="1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QH65" s="1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SC65" s="1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</row>
    <row r="66" spans="27:525" ht="15.75" customHeight="1">
      <c r="AA66" s="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V66" s="1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DQ66" s="1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FL66" s="1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HG66" s="1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JB66" s="1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W66" s="1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MR66" s="1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OM66" s="1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QH66" s="1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SC66" s="1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</row>
    <row r="67" spans="27:525" ht="15.75" customHeight="1">
      <c r="AA67" s="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V67" s="1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DQ67" s="1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FL67" s="1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HG67" s="1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JB67" s="1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W67" s="1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MR67" s="1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OM67" s="1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QH67" s="1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SC67" s="1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</row>
    <row r="68" spans="27:525" ht="15.75" customHeight="1">
      <c r="AA68" s="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V68" s="1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DQ68" s="1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FL68" s="1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HG68" s="1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JB68" s="1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W68" s="1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MR68" s="1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OM68" s="1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QH68" s="1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SC68" s="1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</row>
    <row r="69" spans="27:525" ht="15.75" customHeight="1">
      <c r="AA69" s="1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V69" s="1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DQ69" s="1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FL69" s="1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HG69" s="1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JB69" s="1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W69" s="1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MR69" s="1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OM69" s="1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QH69" s="1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SC69" s="1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</row>
    <row r="70" spans="27:525" ht="15.75" customHeight="1">
      <c r="AA70" s="1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V70" s="1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DQ70" s="1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FL70" s="1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HG70" s="1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JB70" s="1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W70" s="1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MR70" s="1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OM70" s="1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QH70" s="1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SC70" s="1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</row>
    <row r="71" spans="27:525" ht="15.75" customHeight="1">
      <c r="AA71" s="1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V71" s="1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DQ71" s="1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FL71" s="1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HG71" s="1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JB71" s="1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W71" s="1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MR71" s="1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OM71" s="1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QH71" s="1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SC71" s="1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</row>
    <row r="72" spans="27:525" ht="15.75" customHeight="1">
      <c r="AA72" s="1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V72" s="1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DQ72" s="1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FL72" s="1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HG72" s="1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JB72" s="1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W72" s="1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MR72" s="1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OM72" s="1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QH72" s="1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SC72" s="1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</row>
    <row r="73" spans="27:525" ht="15.75" customHeight="1">
      <c r="AA73" s="1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V73" s="1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DQ73" s="1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FL73" s="1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HG73" s="1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JB73" s="1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W73" s="1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MR73" s="1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OM73" s="1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QH73" s="1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SC73" s="1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</row>
    <row r="74" spans="27:525" ht="15.75" customHeight="1">
      <c r="AA74" s="1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V74" s="1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DQ74" s="1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FL74" s="1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HG74" s="1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JB74" s="1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W74" s="1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MR74" s="1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OM74" s="1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QH74" s="1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SC74" s="1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</row>
    <row r="75" spans="27:525" ht="15.75" customHeight="1">
      <c r="AA75" s="1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V75" s="1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DQ75" s="1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FL75" s="1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HG75" s="1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JB75" s="1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W75" s="1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MR75" s="1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OM75" s="1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QH75" s="1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SC75" s="1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</row>
    <row r="76" spans="27:525" ht="15.75" customHeight="1">
      <c r="AA76" s="1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V76" s="1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DQ76" s="1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FL76" s="1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HG76" s="1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JB76" s="1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W76" s="1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MR76" s="1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OM76" s="1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QH76" s="1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SC76" s="1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</row>
    <row r="77" spans="27:525" ht="15.75" customHeight="1">
      <c r="AA77" s="1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V77" s="1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DQ77" s="1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FL77" s="1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HG77" s="1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JB77" s="1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W77" s="1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MR77" s="1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OM77" s="1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QH77" s="1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SC77" s="1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</row>
    <row r="78" spans="27:525" ht="15.75" customHeight="1">
      <c r="AA78" s="1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V78" s="1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DQ78" s="1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FL78" s="1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HG78" s="1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JB78" s="1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W78" s="1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MR78" s="1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OM78" s="1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QH78" s="1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SC78" s="1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</row>
    <row r="79" spans="27:525" ht="15.75" customHeight="1">
      <c r="AA79" s="1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V79" s="1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DQ79" s="1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FL79" s="1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HG79" s="1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JB79" s="1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W79" s="1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MR79" s="1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OM79" s="1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QH79" s="1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SC79" s="1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</row>
    <row r="80" spans="27:525" ht="15.75" customHeight="1">
      <c r="AA80" s="1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V80" s="1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DQ80" s="1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FL80" s="1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HG80" s="1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JB80" s="1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W80" s="1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MR80" s="1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OM80" s="1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QH80" s="1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SC80" s="1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</row>
    <row r="81" spans="27:525" ht="15.75" customHeight="1">
      <c r="AA81" s="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V81" s="1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DQ81" s="1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FL81" s="1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HG81" s="1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JB81" s="1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W81" s="1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MR81" s="1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OM81" s="1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QH81" s="1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SC81" s="1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</row>
    <row r="82" spans="27:525" ht="15.75" customHeight="1">
      <c r="AA82" s="1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V82" s="1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DQ82" s="1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FL82" s="1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HG82" s="1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JB82" s="1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W82" s="1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MR82" s="1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OM82" s="1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QH82" s="1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SC82" s="1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</row>
    <row r="83" spans="27:525" ht="15.75" customHeight="1">
      <c r="AA83" s="1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V83" s="1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DQ83" s="1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FL83" s="1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HG83" s="1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JB83" s="1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W83" s="1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MR83" s="1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OM83" s="1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QH83" s="1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SC83" s="1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</row>
    <row r="84" spans="27:525" ht="15.75" customHeight="1">
      <c r="AA84" s="1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V84" s="1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DQ84" s="1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FL84" s="1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HG84" s="1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JB84" s="1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W84" s="1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MR84" s="1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OM84" s="1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QH84" s="1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SC84" s="1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</row>
    <row r="85" spans="27:525" ht="15.75" customHeight="1">
      <c r="AA85" s="1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V85" s="1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DQ85" s="1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FL85" s="1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HG85" s="1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JB85" s="1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W85" s="1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MR85" s="1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OM85" s="1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QH85" s="1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SC85" s="1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</row>
    <row r="86" spans="27:525" ht="15.75" customHeight="1">
      <c r="AA86" s="1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V86" s="1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DQ86" s="1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FL86" s="1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HG86" s="1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JB86" s="1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W86" s="1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MR86" s="1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OM86" s="1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QH86" s="1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SC86" s="1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</row>
    <row r="87" spans="27:525" ht="15.75" customHeight="1">
      <c r="AA87" s="1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V87" s="1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DQ87" s="1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FL87" s="1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HG87" s="1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JB87" s="1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W87" s="1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MR87" s="1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OM87" s="1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QH87" s="1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SC87" s="1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</row>
    <row r="88" spans="27:525" ht="15.75" customHeight="1">
      <c r="AA88" s="1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V88" s="1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DQ88" s="1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FL88" s="1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HG88" s="1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JB88" s="1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W88" s="1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MR88" s="1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OM88" s="1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QH88" s="1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SC88" s="1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</row>
    <row r="89" spans="27:525" ht="15.75" customHeight="1">
      <c r="AA89" s="1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V89" s="1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DQ89" s="1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FL89" s="1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HG89" s="1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JB89" s="1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W89" s="1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MR89" s="1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OM89" s="1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QH89" s="1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SC89" s="1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</row>
    <row r="90" spans="27:525" ht="15.75" customHeight="1">
      <c r="AA90" s="1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V90" s="1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DQ90" s="1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FL90" s="1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HG90" s="1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JB90" s="1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W90" s="1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MR90" s="1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OM90" s="1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QH90" s="1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SC90" s="1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</row>
    <row r="91" spans="27:525" ht="15.75" customHeight="1">
      <c r="AA91" s="1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V91" s="1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DQ91" s="1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FL91" s="1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HG91" s="1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JB91" s="1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W91" s="1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MR91" s="1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OM91" s="1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QH91" s="1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SC91" s="1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</row>
    <row r="92" spans="27:525" ht="15.75" customHeight="1">
      <c r="AA92" s="1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V92" s="1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DQ92" s="1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FL92" s="1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HG92" s="1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JB92" s="1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W92" s="1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MR92" s="1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OM92" s="1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QH92" s="1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SC92" s="1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</row>
    <row r="93" spans="27:525" ht="15.75" customHeight="1">
      <c r="AA93" s="1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V93" s="1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DQ93" s="1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FL93" s="1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HG93" s="1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JB93" s="1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W93" s="1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MR93" s="1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OM93" s="1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QH93" s="1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SC93" s="1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</row>
    <row r="94" spans="27:525" ht="15.75" customHeight="1">
      <c r="AA94" s="1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V94" s="1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DQ94" s="1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FL94" s="1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HG94" s="1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JB94" s="1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W94" s="1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MR94" s="1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OM94" s="1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QH94" s="1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SC94" s="1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</row>
    <row r="95" spans="27:525" ht="15.75" customHeight="1">
      <c r="AA95" s="1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V95" s="1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DQ95" s="1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FL95" s="1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HG95" s="1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JB95" s="1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W95" s="1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MR95" s="1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OM95" s="1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QH95" s="1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SC95" s="1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</row>
    <row r="96" spans="27:525" ht="15.75" customHeight="1">
      <c r="AA96" s="1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V96" s="1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DQ96" s="1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FL96" s="1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HG96" s="1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JB96" s="1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W96" s="1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MR96" s="1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OM96" s="1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QH96" s="1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SC96" s="1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</row>
    <row r="97" spans="27:525" ht="15.75" customHeight="1">
      <c r="AA97" s="1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V97" s="1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DQ97" s="1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FL97" s="1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HG97" s="1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JB97" s="1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W97" s="1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MR97" s="1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OM97" s="1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QH97" s="1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SC97" s="1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</row>
    <row r="98" spans="27:525" ht="15.75" customHeight="1">
      <c r="AA98" s="1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V98" s="1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DQ98" s="1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FL98" s="1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HG98" s="1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JB98" s="1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W98" s="1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MR98" s="1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OM98" s="1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QH98" s="1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SC98" s="1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</row>
    <row r="99" spans="27:525" ht="15.75" customHeight="1">
      <c r="AA99" s="1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V99" s="1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DQ99" s="1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FL99" s="1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HG99" s="1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JB99" s="1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W99" s="1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MR99" s="1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OM99" s="1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QH99" s="1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SC99" s="1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</row>
    <row r="100" spans="27:525" ht="15.75" customHeight="1">
      <c r="AA100" s="1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V100" s="1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DQ100" s="1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FL100" s="1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HG100" s="1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JB100" s="1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W100" s="1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MR100" s="1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OM100" s="1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QH100" s="1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SC100" s="1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</row>
  </sheetData>
  <sheetProtection sheet="1" objects="1" scenarios="1"/>
  <protectedRanges>
    <protectedRange sqref="TR4" name="niveau"/>
    <protectedRange sqref="C16:C30" name="stat"/>
    <protectedRange sqref="E13:F30" name="Jets"/>
  </protectedRanges>
  <mergeCells count="99">
    <mergeCell ref="B7:F7"/>
    <mergeCell ref="B8:F8"/>
    <mergeCell ref="TP4:TQ4"/>
    <mergeCell ref="TP5:TQ5"/>
    <mergeCell ref="A1:Q2"/>
    <mergeCell ref="B5:F5"/>
    <mergeCell ref="B4:F4"/>
    <mergeCell ref="TO11:TQ11"/>
    <mergeCell ref="C11:F11"/>
    <mergeCell ref="Z11:AE11"/>
    <mergeCell ref="BD11:BI11"/>
    <mergeCell ref="BU11:BZ11"/>
    <mergeCell ref="CA11:CF11"/>
    <mergeCell ref="GI11:GN11"/>
    <mergeCell ref="GO11:GT11"/>
    <mergeCell ref="S10:BL10"/>
    <mergeCell ref="S11:Y11"/>
    <mergeCell ref="AF11:AK11"/>
    <mergeCell ref="AL11:AQ11"/>
    <mergeCell ref="AR11:AW11"/>
    <mergeCell ref="AX11:BC11"/>
    <mergeCell ref="BN10:DG10"/>
    <mergeCell ref="BN11:BT11"/>
    <mergeCell ref="CG11:CL11"/>
    <mergeCell ref="CM11:CR11"/>
    <mergeCell ref="CS11:CX11"/>
    <mergeCell ref="CY11:DD11"/>
    <mergeCell ref="RU10:TN10"/>
    <mergeCell ref="RU11:SA11"/>
    <mergeCell ref="SB11:SG11"/>
    <mergeCell ref="SH11:SM11"/>
    <mergeCell ref="SN11:SS11"/>
    <mergeCell ref="ST11:SY11"/>
    <mergeCell ref="SZ11:TE11"/>
    <mergeCell ref="TF11:TK11"/>
    <mergeCell ref="PZ10:RS10"/>
    <mergeCell ref="PZ11:QF11"/>
    <mergeCell ref="QG11:QL11"/>
    <mergeCell ref="QM11:QR11"/>
    <mergeCell ref="QS11:QX11"/>
    <mergeCell ref="QY11:RD11"/>
    <mergeCell ref="RE11:RJ11"/>
    <mergeCell ref="RK11:RP11"/>
    <mergeCell ref="OE10:PX10"/>
    <mergeCell ref="OE11:OK11"/>
    <mergeCell ref="OL11:OQ11"/>
    <mergeCell ref="OR11:OW11"/>
    <mergeCell ref="OX11:PC11"/>
    <mergeCell ref="PD11:PI11"/>
    <mergeCell ref="PJ11:PO11"/>
    <mergeCell ref="PP11:PU11"/>
    <mergeCell ref="MJ10:OC10"/>
    <mergeCell ref="MJ11:MP11"/>
    <mergeCell ref="MQ11:MV11"/>
    <mergeCell ref="MW11:NB11"/>
    <mergeCell ref="NC11:NH11"/>
    <mergeCell ref="NI11:NN11"/>
    <mergeCell ref="NO11:NT11"/>
    <mergeCell ref="NU11:NZ11"/>
    <mergeCell ref="KO10:MH10"/>
    <mergeCell ref="KO11:KU11"/>
    <mergeCell ref="KV11:LA11"/>
    <mergeCell ref="LB11:LG11"/>
    <mergeCell ref="LH11:LM11"/>
    <mergeCell ref="LN11:LS11"/>
    <mergeCell ref="LT11:LY11"/>
    <mergeCell ref="LZ11:ME11"/>
    <mergeCell ref="IT10:KM10"/>
    <mergeCell ref="IT11:IZ11"/>
    <mergeCell ref="JA11:JF11"/>
    <mergeCell ref="JG11:JL11"/>
    <mergeCell ref="JM11:JR11"/>
    <mergeCell ref="JS11:JX11"/>
    <mergeCell ref="JY11:KD11"/>
    <mergeCell ref="KE11:KJ11"/>
    <mergeCell ref="GY10:IR10"/>
    <mergeCell ref="GY11:HE11"/>
    <mergeCell ref="HF11:HK11"/>
    <mergeCell ref="HL11:HQ11"/>
    <mergeCell ref="HR11:HW11"/>
    <mergeCell ref="HX11:IC11"/>
    <mergeCell ref="ID11:II11"/>
    <mergeCell ref="IJ11:IO11"/>
    <mergeCell ref="TR11:TU11"/>
    <mergeCell ref="TS31:TT31"/>
    <mergeCell ref="DI10:FB10"/>
    <mergeCell ref="DI11:DO11"/>
    <mergeCell ref="DP11:DU11"/>
    <mergeCell ref="DV11:EA11"/>
    <mergeCell ref="EB11:EG11"/>
    <mergeCell ref="EH11:EM11"/>
    <mergeCell ref="EN11:ES11"/>
    <mergeCell ref="ET11:EY11"/>
    <mergeCell ref="FD10:GW10"/>
    <mergeCell ref="FD11:FJ11"/>
    <mergeCell ref="FK11:FP11"/>
    <mergeCell ref="FQ11:FV11"/>
    <mergeCell ref="FW11:GB11"/>
    <mergeCell ref="GC11:GH11"/>
  </mergeCells>
  <conditionalFormatting sqref="TQ13:TQ15 TR13:TU30 TO16:TQ30 TU31">
    <cfRule type="cellIs" dxfId="3" priority="2" operator="equal">
      <formula>0</formula>
    </cfRule>
  </conditionalFormatting>
  <conditionalFormatting sqref="TR31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&amp;C&amp;"Calibri"&amp;10&amp;KFF8C00C2 - Confidential&amp;1#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'Prix des runes'!$B$3:$B$44</xm:f>
          </x14:formula1>
          <xm:sqref>C16:C30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5"/>
  <sheetViews>
    <sheetView workbookViewId="0">
      <selection activeCell="T22" sqref="T22"/>
    </sheetView>
  </sheetViews>
  <sheetFormatPr baseColWidth="10" defaultRowHeight="15"/>
  <cols>
    <col min="2" max="2" width="19.140625" bestFit="1" customWidth="1"/>
    <col min="3" max="3" width="13.42578125" bestFit="1" customWidth="1"/>
    <col min="4" max="4" width="4" customWidth="1"/>
    <col min="5" max="5" width="4.7109375" customWidth="1"/>
    <col min="6" max="6" width="5.140625" customWidth="1"/>
    <col min="7" max="7" width="5" customWidth="1"/>
    <col min="8" max="8" width="4.42578125" customWidth="1"/>
    <col min="9" max="9" width="4.7109375" customWidth="1"/>
    <col min="10" max="10" width="5" customWidth="1"/>
    <col min="11" max="11" width="12.7109375" customWidth="1"/>
    <col min="14" max="14" width="5.28515625" customWidth="1"/>
    <col min="15" max="15" width="4.85546875" customWidth="1"/>
    <col min="16" max="16" width="5.28515625" customWidth="1"/>
    <col min="17" max="18" width="11.42578125" customWidth="1"/>
  </cols>
  <sheetData>
    <row r="1" spans="1:25"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5" s="132" customFormat="1" ht="57" customHeight="1" thickBot="1">
      <c r="B2" s="133" t="s">
        <v>63</v>
      </c>
      <c r="C2" s="133" t="s">
        <v>97</v>
      </c>
      <c r="D2" s="134" t="s">
        <v>61</v>
      </c>
      <c r="E2" s="135" t="s">
        <v>49</v>
      </c>
      <c r="F2" s="135" t="s">
        <v>50</v>
      </c>
      <c r="G2" s="135" t="s">
        <v>51</v>
      </c>
      <c r="H2" s="135" t="s">
        <v>52</v>
      </c>
      <c r="I2" s="135" t="s">
        <v>53</v>
      </c>
      <c r="J2" s="136" t="s">
        <v>62</v>
      </c>
      <c r="K2" s="137" t="s">
        <v>69</v>
      </c>
      <c r="L2" s="137" t="s">
        <v>70</v>
      </c>
      <c r="M2" s="137" t="s">
        <v>71</v>
      </c>
      <c r="N2" s="138" t="s">
        <v>169</v>
      </c>
      <c r="O2" s="134" t="s">
        <v>99</v>
      </c>
      <c r="P2" s="134" t="s">
        <v>100</v>
      </c>
    </row>
    <row r="3" spans="1:25" ht="15.75">
      <c r="A3" s="184" t="s">
        <v>54</v>
      </c>
      <c r="B3" s="91" t="s">
        <v>101</v>
      </c>
      <c r="C3" s="15" t="s">
        <v>12</v>
      </c>
      <c r="D3" s="10">
        <v>1</v>
      </c>
      <c r="E3" s="10">
        <v>1</v>
      </c>
      <c r="F3" s="10">
        <v>3</v>
      </c>
      <c r="G3" s="11">
        <v>10</v>
      </c>
      <c r="H3" s="15">
        <f t="shared" ref="H3:J9" si="0">E3*$D3</f>
        <v>1</v>
      </c>
      <c r="I3" s="10">
        <f t="shared" si="0"/>
        <v>3</v>
      </c>
      <c r="J3" s="35">
        <f t="shared" si="0"/>
        <v>10</v>
      </c>
      <c r="K3" s="65">
        <v>9</v>
      </c>
      <c r="L3" s="66">
        <v>259</v>
      </c>
      <c r="M3" s="67">
        <v>2900</v>
      </c>
      <c r="N3" s="88">
        <v>2</v>
      </c>
      <c r="O3" s="89">
        <v>9</v>
      </c>
      <c r="P3" s="89">
        <v>34</v>
      </c>
      <c r="R3" s="74" t="s">
        <v>170</v>
      </c>
    </row>
    <row r="4" spans="1:25">
      <c r="A4" s="185"/>
      <c r="B4" s="50" t="s">
        <v>102</v>
      </c>
      <c r="C4" s="16" t="s">
        <v>13</v>
      </c>
      <c r="D4" s="9">
        <v>1</v>
      </c>
      <c r="E4" s="9">
        <v>1</v>
      </c>
      <c r="F4" s="9">
        <v>3</v>
      </c>
      <c r="G4" s="12">
        <v>10</v>
      </c>
      <c r="H4" s="16">
        <f t="shared" si="0"/>
        <v>1</v>
      </c>
      <c r="I4" s="9">
        <f t="shared" si="0"/>
        <v>3</v>
      </c>
      <c r="J4" s="36">
        <f t="shared" si="0"/>
        <v>10</v>
      </c>
      <c r="K4" s="68">
        <v>11</v>
      </c>
      <c r="L4" s="69">
        <v>210</v>
      </c>
      <c r="M4" s="70">
        <v>2800</v>
      </c>
      <c r="N4" s="88">
        <v>2</v>
      </c>
      <c r="O4" s="89">
        <v>9</v>
      </c>
      <c r="P4" s="89">
        <v>34</v>
      </c>
    </row>
    <row r="5" spans="1:25">
      <c r="A5" s="185"/>
      <c r="B5" s="50" t="s">
        <v>103</v>
      </c>
      <c r="C5" s="16" t="s">
        <v>14</v>
      </c>
      <c r="D5" s="9">
        <v>1</v>
      </c>
      <c r="E5" s="9">
        <v>1</v>
      </c>
      <c r="F5" s="9">
        <v>3</v>
      </c>
      <c r="G5" s="12">
        <v>10</v>
      </c>
      <c r="H5" s="16">
        <f t="shared" si="0"/>
        <v>1</v>
      </c>
      <c r="I5" s="9">
        <f t="shared" si="0"/>
        <v>3</v>
      </c>
      <c r="J5" s="36">
        <f t="shared" si="0"/>
        <v>10</v>
      </c>
      <c r="K5" s="68">
        <v>11</v>
      </c>
      <c r="L5" s="69">
        <v>150</v>
      </c>
      <c r="M5" s="70">
        <v>2600</v>
      </c>
      <c r="N5" s="88">
        <v>2</v>
      </c>
      <c r="O5" s="89">
        <v>9</v>
      </c>
      <c r="P5" s="89">
        <v>34</v>
      </c>
      <c r="R5" s="143" t="s">
        <v>171</v>
      </c>
    </row>
    <row r="6" spans="1:25">
      <c r="A6" s="185"/>
      <c r="B6" s="50" t="s">
        <v>104</v>
      </c>
      <c r="C6" s="16" t="s">
        <v>15</v>
      </c>
      <c r="D6" s="9">
        <v>1</v>
      </c>
      <c r="E6" s="9">
        <v>1</v>
      </c>
      <c r="F6" s="9">
        <v>3</v>
      </c>
      <c r="G6" s="12">
        <v>10</v>
      </c>
      <c r="H6" s="16">
        <f t="shared" si="0"/>
        <v>1</v>
      </c>
      <c r="I6" s="9">
        <f t="shared" si="0"/>
        <v>3</v>
      </c>
      <c r="J6" s="36">
        <f t="shared" si="0"/>
        <v>10</v>
      </c>
      <c r="K6" s="68">
        <v>6</v>
      </c>
      <c r="L6" s="69">
        <v>98</v>
      </c>
      <c r="M6" s="70">
        <v>1100</v>
      </c>
      <c r="N6" s="88">
        <v>2</v>
      </c>
      <c r="O6" s="89">
        <v>9</v>
      </c>
      <c r="P6" s="89">
        <v>34</v>
      </c>
    </row>
    <row r="7" spans="1:25">
      <c r="A7" s="185"/>
      <c r="B7" s="50" t="s">
        <v>105</v>
      </c>
      <c r="C7" s="16" t="s">
        <v>16</v>
      </c>
      <c r="D7" s="9">
        <v>0.2</v>
      </c>
      <c r="E7" s="9">
        <v>5</v>
      </c>
      <c r="F7" s="9">
        <v>15</v>
      </c>
      <c r="G7" s="12">
        <v>50</v>
      </c>
      <c r="H7" s="16">
        <f t="shared" si="0"/>
        <v>1</v>
      </c>
      <c r="I7" s="9">
        <f t="shared" si="0"/>
        <v>3</v>
      </c>
      <c r="J7" s="36">
        <f t="shared" si="0"/>
        <v>10</v>
      </c>
      <c r="K7" s="68">
        <v>113</v>
      </c>
      <c r="L7" s="69">
        <v>1700</v>
      </c>
      <c r="M7" s="70">
        <v>18000</v>
      </c>
      <c r="N7" s="88">
        <v>2</v>
      </c>
      <c r="O7" s="89">
        <v>9</v>
      </c>
      <c r="P7" s="89">
        <v>34</v>
      </c>
    </row>
    <row r="8" spans="1:25" ht="15" customHeight="1">
      <c r="A8" s="185"/>
      <c r="B8" s="50" t="s">
        <v>106</v>
      </c>
      <c r="C8" s="16" t="s">
        <v>17</v>
      </c>
      <c r="D8" s="9">
        <v>3</v>
      </c>
      <c r="E8" s="9">
        <v>1</v>
      </c>
      <c r="F8" s="9">
        <v>3</v>
      </c>
      <c r="G8" s="12">
        <v>10</v>
      </c>
      <c r="H8" s="16">
        <f t="shared" si="0"/>
        <v>3</v>
      </c>
      <c r="I8" s="9">
        <f t="shared" si="0"/>
        <v>9</v>
      </c>
      <c r="J8" s="36">
        <f t="shared" si="0"/>
        <v>30</v>
      </c>
      <c r="K8" s="68">
        <v>8</v>
      </c>
      <c r="L8" s="69">
        <v>77</v>
      </c>
      <c r="M8" s="70">
        <v>400</v>
      </c>
      <c r="N8" s="88">
        <v>2</v>
      </c>
      <c r="O8" s="89">
        <v>9</v>
      </c>
      <c r="P8" s="89">
        <v>34</v>
      </c>
      <c r="S8" s="74"/>
      <c r="T8" s="74"/>
      <c r="U8" s="74"/>
      <c r="V8" s="74"/>
      <c r="W8" s="74"/>
      <c r="X8" s="74"/>
      <c r="Y8" s="74"/>
    </row>
    <row r="9" spans="1:25" ht="15.75" customHeight="1" thickBot="1">
      <c r="A9" s="186"/>
      <c r="B9" s="111" t="s">
        <v>107</v>
      </c>
      <c r="C9" s="17" t="s">
        <v>18</v>
      </c>
      <c r="D9" s="13">
        <v>0.1</v>
      </c>
      <c r="E9" s="13">
        <v>10</v>
      </c>
      <c r="F9" s="13">
        <v>30</v>
      </c>
      <c r="G9" s="14">
        <v>100</v>
      </c>
      <c r="H9" s="17">
        <f t="shared" si="0"/>
        <v>1</v>
      </c>
      <c r="I9" s="13">
        <f t="shared" si="0"/>
        <v>3</v>
      </c>
      <c r="J9" s="37">
        <f t="shared" si="0"/>
        <v>10</v>
      </c>
      <c r="K9" s="71">
        <v>70</v>
      </c>
      <c r="L9" s="72">
        <v>1500</v>
      </c>
      <c r="M9" s="73">
        <v>6300</v>
      </c>
      <c r="N9" s="51">
        <v>17</v>
      </c>
      <c r="O9" s="90">
        <v>84</v>
      </c>
      <c r="P9" s="90">
        <v>334</v>
      </c>
      <c r="R9" s="74"/>
      <c r="S9" s="74"/>
      <c r="T9" s="74"/>
      <c r="U9" s="74"/>
      <c r="V9" s="74"/>
      <c r="W9" s="74"/>
      <c r="X9" s="74"/>
      <c r="Y9" s="74"/>
    </row>
    <row r="10" spans="1:25" ht="15" customHeight="1">
      <c r="A10" s="184" t="s">
        <v>55</v>
      </c>
      <c r="B10" s="91" t="s">
        <v>108</v>
      </c>
      <c r="C10" s="15" t="s">
        <v>19</v>
      </c>
      <c r="D10" s="10">
        <v>2</v>
      </c>
      <c r="E10" s="10">
        <v>1</v>
      </c>
      <c r="F10" s="10">
        <v>3</v>
      </c>
      <c r="G10" s="107">
        <v>1000</v>
      </c>
      <c r="H10" s="10">
        <f t="shared" ref="H10:I14" si="1">E10*$D10</f>
        <v>2</v>
      </c>
      <c r="I10" s="10">
        <f t="shared" si="1"/>
        <v>6</v>
      </c>
      <c r="J10" s="103">
        <v>1000</v>
      </c>
      <c r="K10" s="100">
        <v>200</v>
      </c>
      <c r="L10" s="66">
        <v>560</v>
      </c>
      <c r="M10" s="76"/>
      <c r="N10" s="51">
        <v>2</v>
      </c>
      <c r="O10" s="90">
        <v>9</v>
      </c>
      <c r="P10" s="141"/>
      <c r="R10" s="74"/>
      <c r="S10" s="74"/>
      <c r="T10" s="74"/>
      <c r="U10" s="74"/>
      <c r="V10" s="74"/>
      <c r="W10" s="74"/>
      <c r="X10" s="74"/>
      <c r="Y10" s="74"/>
    </row>
    <row r="11" spans="1:25" ht="15" customHeight="1">
      <c r="A11" s="185"/>
      <c r="B11" s="50" t="s">
        <v>109</v>
      </c>
      <c r="C11" s="16" t="s">
        <v>20</v>
      </c>
      <c r="D11" s="9">
        <v>2</v>
      </c>
      <c r="E11" s="9">
        <v>1</v>
      </c>
      <c r="F11" s="9">
        <v>3</v>
      </c>
      <c r="G11" s="106">
        <v>1000</v>
      </c>
      <c r="H11" s="9">
        <f t="shared" si="1"/>
        <v>2</v>
      </c>
      <c r="I11" s="9">
        <f t="shared" si="1"/>
        <v>6</v>
      </c>
      <c r="J11" s="104">
        <v>1000</v>
      </c>
      <c r="K11" s="101">
        <v>12</v>
      </c>
      <c r="L11" s="69">
        <v>81</v>
      </c>
      <c r="M11" s="77"/>
      <c r="N11" s="51">
        <v>2</v>
      </c>
      <c r="O11" s="90">
        <v>9</v>
      </c>
      <c r="P11" s="141"/>
      <c r="R11" s="74"/>
      <c r="S11" s="74"/>
      <c r="T11" s="74"/>
      <c r="U11" s="74"/>
      <c r="V11" s="74"/>
      <c r="W11" s="74"/>
      <c r="X11" s="74"/>
      <c r="Y11" s="74"/>
    </row>
    <row r="12" spans="1:25" ht="15" customHeight="1">
      <c r="A12" s="185"/>
      <c r="B12" s="50" t="s">
        <v>110</v>
      </c>
      <c r="C12" s="16" t="s">
        <v>21</v>
      </c>
      <c r="D12" s="9">
        <v>2</v>
      </c>
      <c r="E12" s="9">
        <v>1</v>
      </c>
      <c r="F12" s="9">
        <v>3</v>
      </c>
      <c r="G12" s="106">
        <v>1000</v>
      </c>
      <c r="H12" s="9">
        <f t="shared" si="1"/>
        <v>2</v>
      </c>
      <c r="I12" s="9">
        <f t="shared" si="1"/>
        <v>6</v>
      </c>
      <c r="J12" s="104">
        <v>1000</v>
      </c>
      <c r="K12" s="101">
        <v>14</v>
      </c>
      <c r="L12" s="69">
        <v>83</v>
      </c>
      <c r="M12" s="77"/>
      <c r="N12" s="51">
        <v>2</v>
      </c>
      <c r="O12" s="90">
        <v>9</v>
      </c>
      <c r="P12" s="141"/>
      <c r="R12" s="74"/>
      <c r="S12" s="74"/>
      <c r="T12" s="74"/>
      <c r="U12" s="74"/>
      <c r="V12" s="74"/>
      <c r="W12" s="74"/>
      <c r="X12" s="74"/>
      <c r="Y12" s="74"/>
    </row>
    <row r="13" spans="1:25" ht="15" customHeight="1">
      <c r="A13" s="185"/>
      <c r="B13" s="50" t="s">
        <v>111</v>
      </c>
      <c r="C13" s="16" t="s">
        <v>22</v>
      </c>
      <c r="D13" s="9">
        <v>2</v>
      </c>
      <c r="E13" s="9">
        <v>1</v>
      </c>
      <c r="F13" s="9">
        <v>3</v>
      </c>
      <c r="G13" s="106">
        <v>1000</v>
      </c>
      <c r="H13" s="9">
        <f t="shared" si="1"/>
        <v>2</v>
      </c>
      <c r="I13" s="9">
        <f t="shared" si="1"/>
        <v>6</v>
      </c>
      <c r="J13" s="104">
        <v>1000</v>
      </c>
      <c r="K13" s="101">
        <v>14</v>
      </c>
      <c r="L13" s="69">
        <v>114</v>
      </c>
      <c r="M13" s="77"/>
      <c r="N13" s="51">
        <v>2</v>
      </c>
      <c r="O13" s="90">
        <v>9</v>
      </c>
      <c r="P13" s="141"/>
      <c r="R13" s="74"/>
      <c r="S13" s="74"/>
      <c r="T13" s="74"/>
      <c r="U13" s="74"/>
      <c r="V13" s="74"/>
      <c r="W13" s="74"/>
      <c r="X13" s="74"/>
      <c r="Y13" s="74"/>
    </row>
    <row r="14" spans="1:25" ht="15" customHeight="1">
      <c r="A14" s="185"/>
      <c r="B14" s="50" t="s">
        <v>112</v>
      </c>
      <c r="C14" s="16" t="s">
        <v>23</v>
      </c>
      <c r="D14" s="9">
        <v>2</v>
      </c>
      <c r="E14" s="9">
        <v>1</v>
      </c>
      <c r="F14" s="9">
        <v>3</v>
      </c>
      <c r="G14" s="106">
        <v>1000</v>
      </c>
      <c r="H14" s="9">
        <f t="shared" si="1"/>
        <v>2</v>
      </c>
      <c r="I14" s="9">
        <f t="shared" si="1"/>
        <v>6</v>
      </c>
      <c r="J14" s="104">
        <v>1000</v>
      </c>
      <c r="K14" s="101">
        <v>218</v>
      </c>
      <c r="L14" s="69">
        <v>310</v>
      </c>
      <c r="M14" s="77"/>
      <c r="N14" s="51">
        <v>2</v>
      </c>
      <c r="O14" s="90">
        <v>9</v>
      </c>
      <c r="P14" s="141"/>
      <c r="R14" s="74"/>
      <c r="S14" s="74"/>
      <c r="T14" s="74"/>
      <c r="U14" s="74"/>
      <c r="V14" s="74"/>
      <c r="W14" s="74"/>
      <c r="X14" s="74"/>
      <c r="Y14" s="74"/>
    </row>
    <row r="15" spans="1:25">
      <c r="A15" s="185"/>
      <c r="B15" s="50" t="s">
        <v>113</v>
      </c>
      <c r="C15" s="16" t="s">
        <v>24</v>
      </c>
      <c r="D15" s="9">
        <v>6</v>
      </c>
      <c r="E15" s="9">
        <v>1</v>
      </c>
      <c r="F15" s="106">
        <v>1000</v>
      </c>
      <c r="G15" s="106">
        <v>1000</v>
      </c>
      <c r="H15" s="9">
        <f t="shared" ref="H15:I44" si="2">E15*$D15</f>
        <v>6</v>
      </c>
      <c r="I15" s="106">
        <v>1000</v>
      </c>
      <c r="J15" s="104">
        <v>1000</v>
      </c>
      <c r="K15" s="101">
        <v>2700</v>
      </c>
      <c r="L15" s="79"/>
      <c r="M15" s="77"/>
      <c r="N15" s="51">
        <v>2</v>
      </c>
      <c r="O15" s="141"/>
      <c r="P15" s="141"/>
    </row>
    <row r="16" spans="1:25">
      <c r="A16" s="185"/>
      <c r="B16" s="50" t="s">
        <v>114</v>
      </c>
      <c r="C16" s="16" t="s">
        <v>25</v>
      </c>
      <c r="D16" s="9">
        <v>6</v>
      </c>
      <c r="E16" s="9">
        <v>1</v>
      </c>
      <c r="F16" s="106">
        <v>1000</v>
      </c>
      <c r="G16" s="106">
        <v>1000</v>
      </c>
      <c r="H16" s="9">
        <f t="shared" si="2"/>
        <v>6</v>
      </c>
      <c r="I16" s="106">
        <v>1000</v>
      </c>
      <c r="J16" s="104">
        <v>1000</v>
      </c>
      <c r="K16" s="101">
        <v>1400</v>
      </c>
      <c r="L16" s="79"/>
      <c r="M16" s="77"/>
      <c r="N16" s="51">
        <v>2</v>
      </c>
      <c r="O16" s="141"/>
      <c r="P16" s="141"/>
    </row>
    <row r="17" spans="1:16">
      <c r="A17" s="185"/>
      <c r="B17" s="50" t="s">
        <v>115</v>
      </c>
      <c r="C17" s="16" t="s">
        <v>26</v>
      </c>
      <c r="D17" s="9">
        <v>6</v>
      </c>
      <c r="E17" s="9">
        <v>1</v>
      </c>
      <c r="F17" s="106">
        <v>1000</v>
      </c>
      <c r="G17" s="106">
        <v>1000</v>
      </c>
      <c r="H17" s="9">
        <f t="shared" si="2"/>
        <v>6</v>
      </c>
      <c r="I17" s="106">
        <v>1000</v>
      </c>
      <c r="J17" s="104">
        <v>1000</v>
      </c>
      <c r="K17" s="101">
        <v>640</v>
      </c>
      <c r="L17" s="79"/>
      <c r="M17" s="77"/>
      <c r="N17" s="51">
        <v>2</v>
      </c>
      <c r="O17" s="141"/>
      <c r="P17" s="141"/>
    </row>
    <row r="18" spans="1:16">
      <c r="A18" s="185"/>
      <c r="B18" s="50" t="s">
        <v>116</v>
      </c>
      <c r="C18" s="16" t="s">
        <v>27</v>
      </c>
      <c r="D18" s="9">
        <v>6</v>
      </c>
      <c r="E18" s="9">
        <v>1</v>
      </c>
      <c r="F18" s="106">
        <v>1000</v>
      </c>
      <c r="G18" s="106">
        <v>1000</v>
      </c>
      <c r="H18" s="9">
        <f t="shared" si="2"/>
        <v>6</v>
      </c>
      <c r="I18" s="106">
        <v>1000</v>
      </c>
      <c r="J18" s="104">
        <v>1000</v>
      </c>
      <c r="K18" s="101">
        <v>219</v>
      </c>
      <c r="L18" s="79"/>
      <c r="M18" s="77"/>
      <c r="N18" s="51">
        <v>2</v>
      </c>
      <c r="O18" s="141"/>
      <c r="P18" s="141"/>
    </row>
    <row r="19" spans="1:16">
      <c r="A19" s="185"/>
      <c r="B19" s="50" t="s">
        <v>117</v>
      </c>
      <c r="C19" s="16" t="s">
        <v>28</v>
      </c>
      <c r="D19" s="9">
        <v>6</v>
      </c>
      <c r="E19" s="9">
        <v>1</v>
      </c>
      <c r="F19" s="106">
        <v>1000</v>
      </c>
      <c r="G19" s="106">
        <v>1000</v>
      </c>
      <c r="H19" s="9">
        <f t="shared" si="2"/>
        <v>6</v>
      </c>
      <c r="I19" s="106">
        <v>1000</v>
      </c>
      <c r="J19" s="104">
        <v>1000</v>
      </c>
      <c r="K19" s="101">
        <v>3100</v>
      </c>
      <c r="L19" s="79"/>
      <c r="M19" s="77"/>
      <c r="N19" s="51">
        <v>2</v>
      </c>
      <c r="O19" s="141"/>
      <c r="P19" s="141"/>
    </row>
    <row r="20" spans="1:16">
      <c r="A20" s="185"/>
      <c r="B20" s="50" t="s">
        <v>119</v>
      </c>
      <c r="C20" s="16" t="s">
        <v>29</v>
      </c>
      <c r="D20" s="9">
        <v>2</v>
      </c>
      <c r="E20" s="9">
        <v>1</v>
      </c>
      <c r="F20" s="27">
        <v>3</v>
      </c>
      <c r="G20" s="106">
        <v>1000</v>
      </c>
      <c r="H20" s="9">
        <f t="shared" si="2"/>
        <v>2</v>
      </c>
      <c r="I20" s="9">
        <f t="shared" si="2"/>
        <v>6</v>
      </c>
      <c r="J20" s="104">
        <v>1000</v>
      </c>
      <c r="K20" s="101">
        <v>3100</v>
      </c>
      <c r="L20" s="69">
        <v>6600</v>
      </c>
      <c r="M20" s="77"/>
      <c r="N20" s="51">
        <v>2</v>
      </c>
      <c r="O20" s="90">
        <v>9</v>
      </c>
      <c r="P20" s="141"/>
    </row>
    <row r="21" spans="1:16">
      <c r="A21" s="185"/>
      <c r="B21" s="50" t="s">
        <v>118</v>
      </c>
      <c r="C21" s="16" t="s">
        <v>30</v>
      </c>
      <c r="D21" s="9">
        <v>2</v>
      </c>
      <c r="E21" s="9">
        <v>1</v>
      </c>
      <c r="F21" s="9">
        <v>3</v>
      </c>
      <c r="G21" s="106">
        <v>1000</v>
      </c>
      <c r="H21" s="9">
        <f t="shared" si="2"/>
        <v>2</v>
      </c>
      <c r="I21" s="9">
        <f t="shared" si="2"/>
        <v>6</v>
      </c>
      <c r="J21" s="104">
        <v>1000</v>
      </c>
      <c r="K21" s="101">
        <v>180</v>
      </c>
      <c r="L21" s="69">
        <v>3500</v>
      </c>
      <c r="M21" s="77"/>
      <c r="N21" s="51">
        <v>2</v>
      </c>
      <c r="O21" s="90">
        <v>9</v>
      </c>
      <c r="P21" s="141"/>
    </row>
    <row r="22" spans="1:16">
      <c r="A22" s="185"/>
      <c r="B22" s="50" t="s">
        <v>120</v>
      </c>
      <c r="C22" s="16" t="s">
        <v>31</v>
      </c>
      <c r="D22" s="9">
        <v>7</v>
      </c>
      <c r="E22" s="9">
        <v>1</v>
      </c>
      <c r="F22" s="9">
        <v>3</v>
      </c>
      <c r="G22" s="106">
        <v>1000</v>
      </c>
      <c r="H22" s="9">
        <f t="shared" si="2"/>
        <v>7</v>
      </c>
      <c r="I22" s="9">
        <f t="shared" si="2"/>
        <v>21</v>
      </c>
      <c r="J22" s="104">
        <v>1000</v>
      </c>
      <c r="K22" s="101">
        <v>8600</v>
      </c>
      <c r="L22" s="69">
        <v>19000</v>
      </c>
      <c r="M22" s="77"/>
      <c r="N22" s="51">
        <v>2</v>
      </c>
      <c r="O22" s="90">
        <v>9</v>
      </c>
      <c r="P22" s="141"/>
    </row>
    <row r="23" spans="1:16" ht="15.75" thickBot="1">
      <c r="A23" s="186"/>
      <c r="B23" s="111" t="s">
        <v>121</v>
      </c>
      <c r="C23" s="17" t="s">
        <v>56</v>
      </c>
      <c r="D23" s="13">
        <v>7</v>
      </c>
      <c r="E23" s="13">
        <v>1</v>
      </c>
      <c r="F23" s="13">
        <v>3</v>
      </c>
      <c r="G23" s="108">
        <v>1000</v>
      </c>
      <c r="H23" s="13">
        <f t="shared" si="2"/>
        <v>7</v>
      </c>
      <c r="I23" s="9">
        <f t="shared" si="2"/>
        <v>21</v>
      </c>
      <c r="J23" s="105">
        <v>1000</v>
      </c>
      <c r="K23" s="102">
        <v>1400</v>
      </c>
      <c r="L23" s="72">
        <v>4200</v>
      </c>
      <c r="M23" s="78"/>
      <c r="N23" s="51">
        <v>2</v>
      </c>
      <c r="O23" s="90">
        <v>9</v>
      </c>
      <c r="P23" s="141"/>
    </row>
    <row r="24" spans="1:16">
      <c r="A24" s="187" t="s">
        <v>58</v>
      </c>
      <c r="B24" s="91" t="s">
        <v>122</v>
      </c>
      <c r="C24" s="15" t="s">
        <v>32</v>
      </c>
      <c r="D24" s="10">
        <v>0.25</v>
      </c>
      <c r="E24" s="10">
        <v>10</v>
      </c>
      <c r="F24" s="10">
        <v>30</v>
      </c>
      <c r="G24" s="10">
        <v>100</v>
      </c>
      <c r="H24" s="10">
        <f t="shared" si="2"/>
        <v>2.5</v>
      </c>
      <c r="I24" s="9">
        <f t="shared" si="2"/>
        <v>7.5</v>
      </c>
      <c r="J24" s="11">
        <f>G24*$D24</f>
        <v>25</v>
      </c>
      <c r="K24" s="100">
        <v>18</v>
      </c>
      <c r="L24" s="66">
        <v>63</v>
      </c>
      <c r="M24" s="67">
        <v>800</v>
      </c>
      <c r="N24" s="51">
        <v>17</v>
      </c>
      <c r="O24" s="90">
        <v>84</v>
      </c>
      <c r="P24" s="90">
        <v>334</v>
      </c>
    </row>
    <row r="25" spans="1:16">
      <c r="A25" s="185"/>
      <c r="B25" s="50" t="s">
        <v>123</v>
      </c>
      <c r="C25" s="16" t="s">
        <v>33</v>
      </c>
      <c r="D25" s="9">
        <v>3</v>
      </c>
      <c r="E25" s="9">
        <v>1</v>
      </c>
      <c r="F25" s="9">
        <v>3</v>
      </c>
      <c r="G25" s="106">
        <v>1000</v>
      </c>
      <c r="H25" s="9">
        <f t="shared" si="2"/>
        <v>3</v>
      </c>
      <c r="I25" s="9">
        <f t="shared" si="2"/>
        <v>9</v>
      </c>
      <c r="J25" s="104">
        <v>1000</v>
      </c>
      <c r="K25" s="101">
        <v>666</v>
      </c>
      <c r="L25" s="69">
        <v>2500</v>
      </c>
      <c r="M25" s="77"/>
      <c r="N25" s="51">
        <v>2</v>
      </c>
      <c r="O25" s="90">
        <v>9</v>
      </c>
      <c r="P25" s="141"/>
    </row>
    <row r="26" spans="1:16">
      <c r="A26" s="185"/>
      <c r="B26" s="50" t="s">
        <v>124</v>
      </c>
      <c r="C26" s="16" t="s">
        <v>34</v>
      </c>
      <c r="D26" s="9">
        <v>2</v>
      </c>
      <c r="E26" s="9">
        <v>1</v>
      </c>
      <c r="F26" s="9">
        <v>3</v>
      </c>
      <c r="G26" s="9">
        <v>10</v>
      </c>
      <c r="H26" s="9">
        <f t="shared" si="2"/>
        <v>2</v>
      </c>
      <c r="I26" s="9">
        <f t="shared" si="2"/>
        <v>6</v>
      </c>
      <c r="J26" s="12">
        <f>G26*$D26</f>
        <v>20</v>
      </c>
      <c r="K26" s="101">
        <v>20</v>
      </c>
      <c r="L26" s="69">
        <v>337</v>
      </c>
      <c r="M26" s="70">
        <v>4380</v>
      </c>
      <c r="N26" s="88">
        <v>2</v>
      </c>
      <c r="O26" s="89">
        <v>9</v>
      </c>
      <c r="P26" s="89">
        <v>34</v>
      </c>
    </row>
    <row r="27" spans="1:16">
      <c r="A27" s="185"/>
      <c r="B27" s="50" t="s">
        <v>125</v>
      </c>
      <c r="C27" s="16" t="s">
        <v>35</v>
      </c>
      <c r="D27" s="9">
        <v>4</v>
      </c>
      <c r="E27" s="9">
        <v>1</v>
      </c>
      <c r="F27" s="9">
        <v>3</v>
      </c>
      <c r="G27" s="106">
        <v>1000</v>
      </c>
      <c r="H27" s="9">
        <f t="shared" si="2"/>
        <v>4</v>
      </c>
      <c r="I27" s="9">
        <f t="shared" si="2"/>
        <v>12</v>
      </c>
      <c r="J27" s="104">
        <v>1000</v>
      </c>
      <c r="K27" s="101">
        <v>47</v>
      </c>
      <c r="L27" s="69">
        <v>133</v>
      </c>
      <c r="M27" s="77"/>
      <c r="N27" s="88">
        <v>2</v>
      </c>
      <c r="O27" s="89">
        <v>9</v>
      </c>
      <c r="P27" s="141"/>
    </row>
    <row r="28" spans="1:16">
      <c r="A28" s="185"/>
      <c r="B28" s="50" t="s">
        <v>126</v>
      </c>
      <c r="C28" s="16" t="s">
        <v>36</v>
      </c>
      <c r="D28" s="9">
        <v>4</v>
      </c>
      <c r="E28" s="9">
        <v>1</v>
      </c>
      <c r="F28" s="9">
        <v>3</v>
      </c>
      <c r="G28" s="106">
        <v>1000</v>
      </c>
      <c r="H28" s="9">
        <f t="shared" si="2"/>
        <v>4</v>
      </c>
      <c r="I28" s="9">
        <f t="shared" si="2"/>
        <v>12</v>
      </c>
      <c r="J28" s="104">
        <v>1000</v>
      </c>
      <c r="K28" s="101">
        <v>56</v>
      </c>
      <c r="L28" s="69">
        <v>427</v>
      </c>
      <c r="M28" s="77"/>
      <c r="N28" s="88">
        <v>2</v>
      </c>
      <c r="O28" s="89">
        <v>9</v>
      </c>
      <c r="P28" s="141"/>
    </row>
    <row r="29" spans="1:16">
      <c r="A29" s="185"/>
      <c r="B29" s="50" t="s">
        <v>127</v>
      </c>
      <c r="C29" s="16" t="s">
        <v>37</v>
      </c>
      <c r="D29" s="9">
        <v>7</v>
      </c>
      <c r="E29" s="9">
        <v>1</v>
      </c>
      <c r="F29" s="9">
        <v>3</v>
      </c>
      <c r="G29" s="106">
        <v>1000</v>
      </c>
      <c r="H29" s="9">
        <f t="shared" si="2"/>
        <v>7</v>
      </c>
      <c r="I29" s="9">
        <f t="shared" si="2"/>
        <v>21</v>
      </c>
      <c r="J29" s="104">
        <v>1000</v>
      </c>
      <c r="K29" s="101">
        <v>214</v>
      </c>
      <c r="L29" s="69">
        <v>380</v>
      </c>
      <c r="M29" s="77"/>
      <c r="N29" s="88">
        <v>2</v>
      </c>
      <c r="O29" s="89">
        <v>9</v>
      </c>
      <c r="P29" s="141"/>
    </row>
    <row r="30" spans="1:16">
      <c r="A30" s="185"/>
      <c r="B30" s="50" t="s">
        <v>128</v>
      </c>
      <c r="C30" s="16" t="s">
        <v>57</v>
      </c>
      <c r="D30" s="9">
        <v>7</v>
      </c>
      <c r="E30" s="9">
        <v>1</v>
      </c>
      <c r="F30" s="9">
        <v>3</v>
      </c>
      <c r="G30" s="106">
        <v>1000</v>
      </c>
      <c r="H30" s="9">
        <f t="shared" si="2"/>
        <v>7</v>
      </c>
      <c r="I30" s="9">
        <f t="shared" si="2"/>
        <v>21</v>
      </c>
      <c r="J30" s="104">
        <v>1000</v>
      </c>
      <c r="K30" s="101">
        <v>160</v>
      </c>
      <c r="L30" s="69">
        <v>1200</v>
      </c>
      <c r="M30" s="77"/>
      <c r="N30" s="88">
        <v>2</v>
      </c>
      <c r="O30" s="89">
        <v>9</v>
      </c>
      <c r="P30" s="141"/>
    </row>
    <row r="31" spans="1:16">
      <c r="A31" s="185"/>
      <c r="B31" s="50" t="s">
        <v>129</v>
      </c>
      <c r="C31" s="16" t="s">
        <v>38</v>
      </c>
      <c r="D31" s="9">
        <v>10</v>
      </c>
      <c r="E31" s="9">
        <v>1</v>
      </c>
      <c r="F31" s="9">
        <v>3</v>
      </c>
      <c r="G31" s="106">
        <v>1000</v>
      </c>
      <c r="H31" s="9">
        <f t="shared" si="2"/>
        <v>10</v>
      </c>
      <c r="I31" s="9">
        <f t="shared" si="2"/>
        <v>30</v>
      </c>
      <c r="J31" s="104">
        <v>1000</v>
      </c>
      <c r="K31" s="101">
        <v>67</v>
      </c>
      <c r="L31" s="69">
        <v>301</v>
      </c>
      <c r="M31" s="77"/>
      <c r="N31" s="88">
        <v>2</v>
      </c>
      <c r="O31" s="89">
        <v>9</v>
      </c>
      <c r="P31" s="141"/>
    </row>
    <row r="32" spans="1:16" ht="15.75" thickBot="1">
      <c r="A32" s="186"/>
      <c r="B32" s="111" t="s">
        <v>130</v>
      </c>
      <c r="C32" s="17" t="s">
        <v>39</v>
      </c>
      <c r="D32" s="13">
        <v>10</v>
      </c>
      <c r="E32" s="13">
        <v>1</v>
      </c>
      <c r="F32" s="108">
        <v>1000</v>
      </c>
      <c r="G32" s="108">
        <v>1000</v>
      </c>
      <c r="H32" s="13">
        <f t="shared" si="2"/>
        <v>10</v>
      </c>
      <c r="I32" s="108">
        <v>1000</v>
      </c>
      <c r="J32" s="105">
        <v>1000</v>
      </c>
      <c r="K32" s="102">
        <v>130</v>
      </c>
      <c r="L32" s="81"/>
      <c r="M32" s="78"/>
      <c r="N32" s="51">
        <v>2</v>
      </c>
      <c r="O32" s="141"/>
      <c r="P32" s="141"/>
    </row>
    <row r="33" spans="1:16">
      <c r="A33" s="187" t="s">
        <v>59</v>
      </c>
      <c r="B33" s="91" t="s">
        <v>131</v>
      </c>
      <c r="C33" s="15" t="s">
        <v>40</v>
      </c>
      <c r="D33" s="10">
        <v>30</v>
      </c>
      <c r="E33" s="10">
        <v>1</v>
      </c>
      <c r="F33" s="107">
        <v>1000</v>
      </c>
      <c r="G33" s="107">
        <v>1000</v>
      </c>
      <c r="H33" s="10">
        <f t="shared" si="2"/>
        <v>30</v>
      </c>
      <c r="I33" s="107">
        <v>1000</v>
      </c>
      <c r="J33" s="103">
        <v>1000</v>
      </c>
      <c r="K33" s="100">
        <v>4200</v>
      </c>
      <c r="L33" s="82"/>
      <c r="M33" s="76"/>
      <c r="N33" s="51"/>
      <c r="O33" s="141"/>
      <c r="P33" s="141"/>
    </row>
    <row r="34" spans="1:16">
      <c r="A34" s="185"/>
      <c r="B34" s="16" t="s">
        <v>11</v>
      </c>
      <c r="C34" s="16" t="s">
        <v>11</v>
      </c>
      <c r="D34" s="9">
        <v>51</v>
      </c>
      <c r="E34" s="9">
        <v>1</v>
      </c>
      <c r="F34" s="106">
        <v>1000</v>
      </c>
      <c r="G34" s="106">
        <v>1000</v>
      </c>
      <c r="H34" s="9">
        <f t="shared" si="2"/>
        <v>51</v>
      </c>
      <c r="I34" s="106">
        <v>1000</v>
      </c>
      <c r="J34" s="104">
        <v>1000</v>
      </c>
      <c r="K34" s="101">
        <v>12000</v>
      </c>
      <c r="L34" s="79"/>
      <c r="M34" s="77"/>
      <c r="N34" s="51"/>
      <c r="O34" s="141"/>
      <c r="P34" s="141"/>
    </row>
    <row r="35" spans="1:16">
      <c r="A35" s="185"/>
      <c r="B35" s="50" t="s">
        <v>132</v>
      </c>
      <c r="C35" s="16" t="s">
        <v>10</v>
      </c>
      <c r="D35" s="9">
        <v>90</v>
      </c>
      <c r="E35" s="9">
        <v>1</v>
      </c>
      <c r="F35" s="106">
        <v>1000</v>
      </c>
      <c r="G35" s="106">
        <v>1000</v>
      </c>
      <c r="H35" s="9">
        <f t="shared" si="2"/>
        <v>90</v>
      </c>
      <c r="I35" s="106">
        <v>1000</v>
      </c>
      <c r="J35" s="104">
        <v>1000</v>
      </c>
      <c r="K35" s="101">
        <v>148000</v>
      </c>
      <c r="L35" s="79"/>
      <c r="M35" s="77"/>
      <c r="N35" s="51"/>
      <c r="O35" s="141"/>
      <c r="P35" s="141"/>
    </row>
    <row r="36" spans="1:16" ht="15.75" thickBot="1">
      <c r="A36" s="186"/>
      <c r="B36" s="111" t="s">
        <v>133</v>
      </c>
      <c r="C36" s="17" t="s">
        <v>9</v>
      </c>
      <c r="D36" s="13">
        <v>100</v>
      </c>
      <c r="E36" s="13">
        <v>1</v>
      </c>
      <c r="F36" s="108">
        <v>1000</v>
      </c>
      <c r="G36" s="108">
        <v>1000</v>
      </c>
      <c r="H36" s="13">
        <f t="shared" si="2"/>
        <v>100</v>
      </c>
      <c r="I36" s="108">
        <v>1000</v>
      </c>
      <c r="J36" s="105">
        <v>1000</v>
      </c>
      <c r="K36" s="102">
        <v>165000</v>
      </c>
      <c r="L36" s="81"/>
      <c r="M36" s="78"/>
      <c r="N36" s="51"/>
      <c r="O36" s="141"/>
      <c r="P36" s="141"/>
    </row>
    <row r="37" spans="1:16">
      <c r="A37" s="187" t="s">
        <v>60</v>
      </c>
      <c r="B37" s="91" t="s">
        <v>60</v>
      </c>
      <c r="C37" s="15" t="s">
        <v>41</v>
      </c>
      <c r="D37" s="10">
        <v>20</v>
      </c>
      <c r="E37" s="10">
        <v>1</v>
      </c>
      <c r="F37" s="107">
        <v>1000</v>
      </c>
      <c r="G37" s="107">
        <v>1000</v>
      </c>
      <c r="H37" s="10">
        <f t="shared" si="2"/>
        <v>20</v>
      </c>
      <c r="I37" s="107">
        <v>1000</v>
      </c>
      <c r="J37" s="103">
        <v>1000</v>
      </c>
      <c r="K37" s="100">
        <v>250</v>
      </c>
      <c r="L37" s="83"/>
      <c r="M37" s="80"/>
      <c r="N37" s="51">
        <v>2</v>
      </c>
      <c r="O37" s="141"/>
      <c r="P37" s="141"/>
    </row>
    <row r="38" spans="1:16">
      <c r="A38" s="185"/>
      <c r="B38" s="50" t="s">
        <v>134</v>
      </c>
      <c r="C38" s="16" t="s">
        <v>42</v>
      </c>
      <c r="D38" s="9">
        <v>5</v>
      </c>
      <c r="E38" s="9">
        <v>1</v>
      </c>
      <c r="F38" s="9">
        <v>3</v>
      </c>
      <c r="G38" s="106">
        <v>1000</v>
      </c>
      <c r="H38" s="9">
        <f t="shared" si="2"/>
        <v>5</v>
      </c>
      <c r="I38" s="9">
        <f t="shared" si="2"/>
        <v>15</v>
      </c>
      <c r="J38" s="104">
        <v>1000</v>
      </c>
      <c r="K38" s="101">
        <v>400</v>
      </c>
      <c r="L38" s="69">
        <v>8000</v>
      </c>
      <c r="M38" s="77"/>
      <c r="N38" s="51">
        <v>2</v>
      </c>
      <c r="O38" s="89">
        <v>9</v>
      </c>
      <c r="P38" s="141"/>
    </row>
    <row r="39" spans="1:16">
      <c r="A39" s="185"/>
      <c r="B39" s="50" t="s">
        <v>135</v>
      </c>
      <c r="C39" s="16" t="s">
        <v>43</v>
      </c>
      <c r="D39" s="9">
        <v>5</v>
      </c>
      <c r="E39" s="9">
        <v>1</v>
      </c>
      <c r="F39" s="9">
        <v>3</v>
      </c>
      <c r="G39" s="106">
        <v>1000</v>
      </c>
      <c r="H39" s="9">
        <f t="shared" si="2"/>
        <v>5</v>
      </c>
      <c r="I39" s="9">
        <f t="shared" si="2"/>
        <v>15</v>
      </c>
      <c r="J39" s="104">
        <v>1000</v>
      </c>
      <c r="K39" s="101">
        <v>86</v>
      </c>
      <c r="L39" s="69">
        <v>867</v>
      </c>
      <c r="M39" s="77"/>
      <c r="N39" s="51">
        <v>2</v>
      </c>
      <c r="O39" s="89">
        <v>9</v>
      </c>
      <c r="P39" s="141"/>
    </row>
    <row r="40" spans="1:16">
      <c r="A40" s="185"/>
      <c r="B40" s="50" t="s">
        <v>136</v>
      </c>
      <c r="C40" s="16" t="s">
        <v>44</v>
      </c>
      <c r="D40" s="9">
        <v>5</v>
      </c>
      <c r="E40" s="9">
        <v>1</v>
      </c>
      <c r="F40" s="9">
        <v>3</v>
      </c>
      <c r="G40" s="106">
        <v>1000</v>
      </c>
      <c r="H40" s="9">
        <f t="shared" si="2"/>
        <v>5</v>
      </c>
      <c r="I40" s="9">
        <f t="shared" si="2"/>
        <v>15</v>
      </c>
      <c r="J40" s="104">
        <v>1000</v>
      </c>
      <c r="K40" s="101">
        <v>515</v>
      </c>
      <c r="L40" s="69">
        <v>10100</v>
      </c>
      <c r="M40" s="77"/>
      <c r="N40" s="51">
        <v>2</v>
      </c>
      <c r="O40" s="89">
        <v>9</v>
      </c>
      <c r="P40" s="141"/>
    </row>
    <row r="41" spans="1:16">
      <c r="A41" s="185"/>
      <c r="B41" s="50" t="s">
        <v>137</v>
      </c>
      <c r="C41" s="16" t="s">
        <v>45</v>
      </c>
      <c r="D41" s="9">
        <v>5</v>
      </c>
      <c r="E41" s="9">
        <v>1</v>
      </c>
      <c r="F41" s="9">
        <v>3</v>
      </c>
      <c r="G41" s="106">
        <v>1000</v>
      </c>
      <c r="H41" s="9">
        <f t="shared" si="2"/>
        <v>5</v>
      </c>
      <c r="I41" s="9">
        <f t="shared" si="2"/>
        <v>15</v>
      </c>
      <c r="J41" s="104">
        <v>1000</v>
      </c>
      <c r="K41" s="101">
        <v>850</v>
      </c>
      <c r="L41" s="69">
        <v>20000</v>
      </c>
      <c r="M41" s="77"/>
      <c r="N41" s="51">
        <v>2</v>
      </c>
      <c r="O41" s="89">
        <v>9</v>
      </c>
      <c r="P41" s="141"/>
    </row>
    <row r="42" spans="1:16">
      <c r="A42" s="185"/>
      <c r="B42" s="50" t="s">
        <v>138</v>
      </c>
      <c r="C42" s="16" t="s">
        <v>46</v>
      </c>
      <c r="D42" s="9">
        <v>5</v>
      </c>
      <c r="E42" s="9">
        <v>1</v>
      </c>
      <c r="F42" s="9">
        <v>3</v>
      </c>
      <c r="G42" s="106">
        <v>1000</v>
      </c>
      <c r="H42" s="9">
        <f t="shared" si="2"/>
        <v>5</v>
      </c>
      <c r="I42" s="9">
        <f>F42*$D42</f>
        <v>15</v>
      </c>
      <c r="J42" s="104">
        <v>1000</v>
      </c>
      <c r="K42" s="101">
        <v>440</v>
      </c>
      <c r="L42" s="69">
        <v>10200</v>
      </c>
      <c r="M42" s="77"/>
      <c r="N42" s="51">
        <v>2</v>
      </c>
      <c r="O42" s="89">
        <v>9</v>
      </c>
      <c r="P42" s="141"/>
    </row>
    <row r="43" spans="1:16">
      <c r="A43" s="185"/>
      <c r="B43" s="50" t="s">
        <v>139</v>
      </c>
      <c r="C43" s="16" t="s">
        <v>47</v>
      </c>
      <c r="D43" s="9">
        <v>5</v>
      </c>
      <c r="E43" s="9">
        <v>1</v>
      </c>
      <c r="F43" s="9">
        <v>3</v>
      </c>
      <c r="G43" s="106">
        <v>1000</v>
      </c>
      <c r="H43" s="9">
        <f t="shared" si="2"/>
        <v>5</v>
      </c>
      <c r="I43" s="9">
        <f>F43*$D43</f>
        <v>15</v>
      </c>
      <c r="J43" s="104">
        <v>1000</v>
      </c>
      <c r="K43" s="101">
        <v>130</v>
      </c>
      <c r="L43" s="69">
        <v>3000</v>
      </c>
      <c r="M43" s="77"/>
      <c r="N43" s="51">
        <v>2</v>
      </c>
      <c r="O43" s="89">
        <v>9</v>
      </c>
      <c r="P43" s="141"/>
    </row>
    <row r="44" spans="1:16" ht="15.75" thickBot="1">
      <c r="A44" s="186"/>
      <c r="B44" s="111" t="s">
        <v>140</v>
      </c>
      <c r="C44" s="17" t="s">
        <v>48</v>
      </c>
      <c r="D44" s="13">
        <v>5</v>
      </c>
      <c r="E44" s="13">
        <v>1</v>
      </c>
      <c r="F44" s="13">
        <v>3</v>
      </c>
      <c r="G44" s="108">
        <v>1000</v>
      </c>
      <c r="H44" s="13">
        <f t="shared" si="2"/>
        <v>5</v>
      </c>
      <c r="I44" s="13">
        <f>F44*$D44</f>
        <v>15</v>
      </c>
      <c r="J44" s="105">
        <v>1000</v>
      </c>
      <c r="K44" s="102">
        <v>370</v>
      </c>
      <c r="L44" s="72">
        <v>6700</v>
      </c>
      <c r="M44" s="78"/>
      <c r="N44" s="51">
        <v>2</v>
      </c>
      <c r="O44" s="89">
        <v>9</v>
      </c>
      <c r="P44" s="142"/>
    </row>
    <row r="45" spans="1:16">
      <c r="G45" s="109"/>
    </row>
  </sheetData>
  <mergeCells count="5">
    <mergeCell ref="A3:A9"/>
    <mergeCell ref="A10:A23"/>
    <mergeCell ref="A33:A36"/>
    <mergeCell ref="A37:A44"/>
    <mergeCell ref="A24:A32"/>
  </mergeCells>
  <pageMargins left="0.7" right="0.7" top="0.75" bottom="0.75" header="0.3" footer="0.3"/>
  <pageSetup paperSize="9" orientation="portrait" r:id="rId1"/>
  <headerFooter>
    <oddHeader>&amp;C&amp;"Calibri"&amp;10&amp;KFF8C00C2 - Confidential&amp;1#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D201"/>
  <sheetViews>
    <sheetView workbookViewId="0">
      <selection activeCell="E32" sqref="E32"/>
    </sheetView>
  </sheetViews>
  <sheetFormatPr baseColWidth="10" defaultColWidth="14.42578125" defaultRowHeight="15" customHeight="1"/>
  <cols>
    <col min="1" max="1" width="12.7109375" customWidth="1"/>
    <col min="2" max="24" width="10.7109375" customWidth="1"/>
  </cols>
  <sheetData>
    <row r="1" spans="1:4">
      <c r="A1" s="38" t="s">
        <v>8</v>
      </c>
      <c r="B1" s="3" t="s">
        <v>9</v>
      </c>
      <c r="C1" s="4" t="s">
        <v>10</v>
      </c>
      <c r="D1" s="5" t="s">
        <v>11</v>
      </c>
    </row>
    <row r="2" spans="1:4">
      <c r="A2" s="39">
        <v>1</v>
      </c>
      <c r="B2" s="6">
        <f>IF(1.5*((A2^2)/(100^(5/4)))&lt;70,1.5*((A2^2)/(100^(5/4))),70)</f>
        <v>4.7434164902525645E-3</v>
      </c>
      <c r="C2" s="7">
        <f t="shared" ref="C2:C201" si="0">IF(1.5*((A2^2)/(90^(5/4)))&lt;67,1.5*((A2^2)/(90^(5/4))),67)</f>
        <v>5.4111319245849828E-3</v>
      </c>
      <c r="D2" s="8">
        <f t="shared" ref="D2:D201" si="1">IF(1.5*((A2^2)/(51^(5/4)))&lt;67,1.5*((A2^2)/(51^(5/4))),67)</f>
        <v>1.1005975429653314E-2</v>
      </c>
    </row>
    <row r="3" spans="1:4">
      <c r="A3" s="39">
        <v>2</v>
      </c>
      <c r="B3" s="6">
        <f t="shared" ref="B3:B201" si="2">IF(1.5*((A3^2)/(100^(5/4)))&lt;67,1.5*((A3^2)/(100^(5/4))),67)</f>
        <v>1.8973665961010258E-2</v>
      </c>
      <c r="C3" s="7">
        <f t="shared" si="0"/>
        <v>2.1644527698339931E-2</v>
      </c>
      <c r="D3" s="8">
        <f t="shared" si="1"/>
        <v>4.4023901718613256E-2</v>
      </c>
    </row>
    <row r="4" spans="1:4">
      <c r="A4" s="39">
        <v>3</v>
      </c>
      <c r="B4" s="6">
        <f t="shared" si="2"/>
        <v>4.2690748412273077E-2</v>
      </c>
      <c r="C4" s="7">
        <f t="shared" si="0"/>
        <v>4.870018732126484E-2</v>
      </c>
      <c r="D4" s="8">
        <f t="shared" si="1"/>
        <v>9.9053778866879827E-2</v>
      </c>
    </row>
    <row r="5" spans="1:4">
      <c r="A5" s="39">
        <v>4</v>
      </c>
      <c r="B5" s="6">
        <f t="shared" si="2"/>
        <v>7.5894663844041033E-2</v>
      </c>
      <c r="C5" s="7">
        <f t="shared" si="0"/>
        <v>8.6578110793359725E-2</v>
      </c>
      <c r="D5" s="8">
        <f t="shared" si="1"/>
        <v>0.17609560687445303</v>
      </c>
    </row>
    <row r="6" spans="1:4">
      <c r="A6" s="39">
        <v>5</v>
      </c>
      <c r="B6" s="6">
        <f t="shared" si="2"/>
        <v>0.11858541225631411</v>
      </c>
      <c r="C6" s="7">
        <f t="shared" si="0"/>
        <v>0.13527829811462455</v>
      </c>
      <c r="D6" s="8">
        <f t="shared" si="1"/>
        <v>0.27514938574133285</v>
      </c>
    </row>
    <row r="7" spans="1:4">
      <c r="A7" s="39">
        <v>6</v>
      </c>
      <c r="B7" s="6">
        <f t="shared" si="2"/>
        <v>0.17076299364909231</v>
      </c>
      <c r="C7" s="7">
        <f t="shared" si="0"/>
        <v>0.19480074928505936</v>
      </c>
      <c r="D7" s="8">
        <f t="shared" si="1"/>
        <v>0.39621511546751931</v>
      </c>
    </row>
    <row r="8" spans="1:4">
      <c r="A8" s="39">
        <v>7</v>
      </c>
      <c r="B8" s="6">
        <f t="shared" si="2"/>
        <v>0.23242740802237563</v>
      </c>
      <c r="C8" s="7">
        <f t="shared" si="0"/>
        <v>0.26514546430466412</v>
      </c>
      <c r="D8" s="8">
        <f t="shared" si="1"/>
        <v>0.53929279605301239</v>
      </c>
    </row>
    <row r="9" spans="1:4">
      <c r="A9" s="39">
        <v>8</v>
      </c>
      <c r="B9" s="6">
        <f t="shared" si="2"/>
        <v>0.30357865537616413</v>
      </c>
      <c r="C9" s="7">
        <f t="shared" si="0"/>
        <v>0.3463124431734389</v>
      </c>
      <c r="D9" s="8">
        <f t="shared" si="1"/>
        <v>0.7043824274978121</v>
      </c>
    </row>
    <row r="10" spans="1:4">
      <c r="A10" s="39">
        <v>9</v>
      </c>
      <c r="B10" s="6">
        <f t="shared" si="2"/>
        <v>0.38421673571045767</v>
      </c>
      <c r="C10" s="7">
        <f t="shared" si="0"/>
        <v>0.43830168589138352</v>
      </c>
      <c r="D10" s="8">
        <f t="shared" si="1"/>
        <v>0.89148400980191833</v>
      </c>
    </row>
    <row r="11" spans="1:4">
      <c r="A11" s="39">
        <v>10</v>
      </c>
      <c r="B11" s="6">
        <f t="shared" si="2"/>
        <v>0.47434164902525644</v>
      </c>
      <c r="C11" s="7">
        <f t="shared" si="0"/>
        <v>0.5411131924584982</v>
      </c>
      <c r="D11" s="8">
        <f t="shared" si="1"/>
        <v>1.1005975429653314</v>
      </c>
    </row>
    <row r="12" spans="1:4">
      <c r="A12" s="39">
        <v>11</v>
      </c>
      <c r="B12" s="6">
        <f t="shared" si="2"/>
        <v>0.57395339532056022</v>
      </c>
      <c r="C12" s="7">
        <f t="shared" si="0"/>
        <v>0.65474696287478285</v>
      </c>
      <c r="D12" s="8">
        <f t="shared" si="1"/>
        <v>1.3317230269880509</v>
      </c>
    </row>
    <row r="13" spans="1:4">
      <c r="A13" s="39">
        <v>12</v>
      </c>
      <c r="B13" s="6">
        <f t="shared" si="2"/>
        <v>0.68305197459636924</v>
      </c>
      <c r="C13" s="7">
        <f t="shared" si="0"/>
        <v>0.77920299714023744</v>
      </c>
      <c r="D13" s="8">
        <f t="shared" si="1"/>
        <v>1.5848604618700772</v>
      </c>
    </row>
    <row r="14" spans="1:4">
      <c r="A14" s="39">
        <v>13</v>
      </c>
      <c r="B14" s="6">
        <f t="shared" si="2"/>
        <v>0.80163738685268338</v>
      </c>
      <c r="C14" s="7">
        <f t="shared" si="0"/>
        <v>0.91448129525486199</v>
      </c>
      <c r="D14" s="8">
        <f t="shared" si="1"/>
        <v>1.86000984761141</v>
      </c>
    </row>
    <row r="15" spans="1:4">
      <c r="A15" s="39">
        <v>14</v>
      </c>
      <c r="B15" s="6">
        <f t="shared" si="2"/>
        <v>0.92970963208950252</v>
      </c>
      <c r="C15" s="7">
        <f t="shared" si="0"/>
        <v>1.0605818572186565</v>
      </c>
      <c r="D15" s="8">
        <f t="shared" si="1"/>
        <v>2.1571711842120496</v>
      </c>
    </row>
    <row r="16" spans="1:4">
      <c r="A16" s="39">
        <v>15</v>
      </c>
      <c r="B16" s="6">
        <f t="shared" si="2"/>
        <v>1.067268710306827</v>
      </c>
      <c r="C16" s="7">
        <f t="shared" si="0"/>
        <v>1.217504683031621</v>
      </c>
      <c r="D16" s="8">
        <f t="shared" si="1"/>
        <v>2.4763444716719953</v>
      </c>
    </row>
    <row r="17" spans="1:4">
      <c r="A17" s="39">
        <v>16</v>
      </c>
      <c r="B17" s="6">
        <f t="shared" si="2"/>
        <v>1.2143146215046565</v>
      </c>
      <c r="C17" s="7">
        <f t="shared" si="0"/>
        <v>1.3852497726937556</v>
      </c>
      <c r="D17" s="8">
        <f t="shared" si="1"/>
        <v>2.8175297099912484</v>
      </c>
    </row>
    <row r="18" spans="1:4">
      <c r="A18" s="39">
        <v>17</v>
      </c>
      <c r="B18" s="6">
        <f t="shared" si="2"/>
        <v>1.3708473656829909</v>
      </c>
      <c r="C18" s="7">
        <f t="shared" si="0"/>
        <v>1.5638171262050597</v>
      </c>
      <c r="D18" s="8">
        <f t="shared" si="1"/>
        <v>3.1807268991698079</v>
      </c>
    </row>
    <row r="19" spans="1:4">
      <c r="A19" s="39">
        <v>18</v>
      </c>
      <c r="B19" s="6">
        <f t="shared" si="2"/>
        <v>1.5368669428418307</v>
      </c>
      <c r="C19" s="7">
        <f t="shared" si="0"/>
        <v>1.7532067435655341</v>
      </c>
      <c r="D19" s="8">
        <f t="shared" si="1"/>
        <v>3.5659360392076733</v>
      </c>
    </row>
    <row r="20" spans="1:4">
      <c r="A20" s="39">
        <v>19</v>
      </c>
      <c r="B20" s="6">
        <f t="shared" si="2"/>
        <v>1.7123733529811758</v>
      </c>
      <c r="C20" s="7">
        <f t="shared" si="0"/>
        <v>1.9534186247751784</v>
      </c>
      <c r="D20" s="8">
        <f t="shared" si="1"/>
        <v>3.9731571301048465</v>
      </c>
    </row>
    <row r="21" spans="1:4" ht="15.75" customHeight="1">
      <c r="A21" s="39">
        <v>20</v>
      </c>
      <c r="B21" s="6">
        <f t="shared" si="2"/>
        <v>1.8973665961010258</v>
      </c>
      <c r="C21" s="7">
        <f t="shared" si="0"/>
        <v>2.1644527698339928</v>
      </c>
      <c r="D21" s="8">
        <f t="shared" si="1"/>
        <v>4.4023901718613256</v>
      </c>
    </row>
    <row r="22" spans="1:4" ht="15.75" customHeight="1">
      <c r="A22" s="39">
        <v>21</v>
      </c>
      <c r="B22" s="6">
        <f t="shared" si="2"/>
        <v>2.0918466722013807</v>
      </c>
      <c r="C22" s="7">
        <f t="shared" si="0"/>
        <v>2.386309178741977</v>
      </c>
      <c r="D22" s="8">
        <f t="shared" si="1"/>
        <v>4.8536351644771116</v>
      </c>
    </row>
    <row r="23" spans="1:4" ht="15.75" customHeight="1">
      <c r="A23" s="39">
        <v>22</v>
      </c>
      <c r="B23" s="6">
        <f t="shared" si="2"/>
        <v>2.2958135812822409</v>
      </c>
      <c r="C23" s="7">
        <f t="shared" si="0"/>
        <v>2.6189878514991314</v>
      </c>
      <c r="D23" s="8">
        <f t="shared" si="1"/>
        <v>5.3268921079522036</v>
      </c>
    </row>
    <row r="24" spans="1:4" ht="15.75" customHeight="1">
      <c r="A24" s="39">
        <v>23</v>
      </c>
      <c r="B24" s="6">
        <f t="shared" si="2"/>
        <v>2.5092673233436065</v>
      </c>
      <c r="C24" s="7">
        <f t="shared" si="0"/>
        <v>2.8624887881054555</v>
      </c>
      <c r="D24" s="8">
        <f t="shared" si="1"/>
        <v>5.8221610022866024</v>
      </c>
    </row>
    <row r="25" spans="1:4" ht="15.75" customHeight="1">
      <c r="A25" s="39">
        <v>24</v>
      </c>
      <c r="B25" s="6">
        <f t="shared" si="2"/>
        <v>2.732207898385477</v>
      </c>
      <c r="C25" s="7">
        <f t="shared" si="0"/>
        <v>3.1168119885609498</v>
      </c>
      <c r="D25" s="8">
        <f t="shared" si="1"/>
        <v>6.3394418474803089</v>
      </c>
    </row>
    <row r="26" spans="1:4" ht="15.75" customHeight="1">
      <c r="A26" s="39">
        <v>25</v>
      </c>
      <c r="B26" s="6">
        <f t="shared" si="2"/>
        <v>2.9646353064078523</v>
      </c>
      <c r="C26" s="7">
        <f t="shared" si="0"/>
        <v>3.3819574528656133</v>
      </c>
      <c r="D26" s="8">
        <f t="shared" si="1"/>
        <v>6.8787346435333205</v>
      </c>
    </row>
    <row r="27" spans="1:4" ht="15.75" customHeight="1">
      <c r="A27" s="39">
        <v>26</v>
      </c>
      <c r="B27" s="6">
        <f t="shared" si="2"/>
        <v>3.2065495474107335</v>
      </c>
      <c r="C27" s="7">
        <f t="shared" si="0"/>
        <v>3.657925181019448</v>
      </c>
      <c r="D27" s="8">
        <f t="shared" si="1"/>
        <v>7.4400393904456399</v>
      </c>
    </row>
    <row r="28" spans="1:4" ht="15.75" customHeight="1">
      <c r="A28" s="39">
        <v>27</v>
      </c>
      <c r="B28" s="6">
        <f t="shared" si="2"/>
        <v>3.4579506213941196</v>
      </c>
      <c r="C28" s="7">
        <f t="shared" si="0"/>
        <v>3.9447151730224519</v>
      </c>
      <c r="D28" s="8">
        <f t="shared" si="1"/>
        <v>8.0233560882172661</v>
      </c>
    </row>
    <row r="29" spans="1:4" ht="15.75" customHeight="1">
      <c r="A29" s="39">
        <v>28</v>
      </c>
      <c r="B29" s="6">
        <f t="shared" si="2"/>
        <v>3.7188385283580101</v>
      </c>
      <c r="C29" s="7">
        <f t="shared" si="0"/>
        <v>4.242327428874626</v>
      </c>
      <c r="D29" s="8">
        <f t="shared" si="1"/>
        <v>8.6286847368481983</v>
      </c>
    </row>
    <row r="30" spans="1:4" ht="15.75" customHeight="1">
      <c r="A30" s="39">
        <v>29</v>
      </c>
      <c r="B30" s="6">
        <f t="shared" si="2"/>
        <v>3.9892132683024064</v>
      </c>
      <c r="C30" s="7">
        <f t="shared" si="0"/>
        <v>4.5507619485759703</v>
      </c>
      <c r="D30" s="8">
        <f t="shared" si="1"/>
        <v>9.2560253363384355</v>
      </c>
    </row>
    <row r="31" spans="1:4" ht="15.75" customHeight="1">
      <c r="A31" s="39">
        <v>30</v>
      </c>
      <c r="B31" s="6">
        <f t="shared" si="2"/>
        <v>4.2690748412273081</v>
      </c>
      <c r="C31" s="7">
        <f t="shared" si="0"/>
        <v>4.8700187321264838</v>
      </c>
      <c r="D31" s="8">
        <f t="shared" si="1"/>
        <v>9.9053778866879814</v>
      </c>
    </row>
    <row r="32" spans="1:4" ht="15.75" customHeight="1">
      <c r="A32" s="39">
        <v>31</v>
      </c>
      <c r="B32" s="6">
        <f t="shared" si="2"/>
        <v>4.5584232471327146</v>
      </c>
      <c r="C32" s="7">
        <f t="shared" si="0"/>
        <v>5.2000977795261676</v>
      </c>
      <c r="D32" s="8">
        <f t="shared" si="1"/>
        <v>10.576742387896834</v>
      </c>
    </row>
    <row r="33" spans="1:4" ht="15.75" customHeight="1">
      <c r="A33" s="39">
        <v>32</v>
      </c>
      <c r="B33" s="6">
        <f t="shared" si="2"/>
        <v>4.8572584860186261</v>
      </c>
      <c r="C33" s="7">
        <f t="shared" si="0"/>
        <v>5.5409990907750224</v>
      </c>
      <c r="D33" s="8">
        <f t="shared" si="1"/>
        <v>11.270118839964994</v>
      </c>
    </row>
    <row r="34" spans="1:4" ht="15.75" customHeight="1">
      <c r="A34" s="39">
        <v>33</v>
      </c>
      <c r="B34" s="6">
        <f t="shared" si="2"/>
        <v>5.1655805578850424</v>
      </c>
      <c r="C34" s="7">
        <f t="shared" si="0"/>
        <v>5.8927226658730456</v>
      </c>
      <c r="D34" s="8">
        <f t="shared" si="1"/>
        <v>11.985507242892457</v>
      </c>
    </row>
    <row r="35" spans="1:4" ht="15.75" customHeight="1">
      <c r="A35" s="39">
        <v>34</v>
      </c>
      <c r="B35" s="6">
        <f t="shared" si="2"/>
        <v>5.4833894627319637</v>
      </c>
      <c r="C35" s="7">
        <f t="shared" si="0"/>
        <v>6.255268504820239</v>
      </c>
      <c r="D35" s="8">
        <f t="shared" si="1"/>
        <v>12.722907596679232</v>
      </c>
    </row>
    <row r="36" spans="1:4" ht="15.75" customHeight="1">
      <c r="A36" s="39">
        <v>35</v>
      </c>
      <c r="B36" s="6">
        <f t="shared" si="2"/>
        <v>5.8106852005593908</v>
      </c>
      <c r="C36" s="7">
        <f t="shared" si="0"/>
        <v>6.6286366076166034</v>
      </c>
      <c r="D36" s="8">
        <f t="shared" si="1"/>
        <v>13.482319901325308</v>
      </c>
    </row>
    <row r="37" spans="1:4" ht="15.75" customHeight="1">
      <c r="A37" s="39">
        <v>36</v>
      </c>
      <c r="B37" s="6">
        <f t="shared" si="2"/>
        <v>6.1474677713673227</v>
      </c>
      <c r="C37" s="7">
        <f t="shared" si="0"/>
        <v>7.0128269742621363</v>
      </c>
      <c r="D37" s="8">
        <f t="shared" si="1"/>
        <v>14.263744156830693</v>
      </c>
    </row>
    <row r="38" spans="1:4" ht="15.75" customHeight="1">
      <c r="A38" s="39">
        <v>37</v>
      </c>
      <c r="B38" s="6">
        <f t="shared" si="2"/>
        <v>6.4937371751557595</v>
      </c>
      <c r="C38" s="7">
        <f t="shared" si="0"/>
        <v>7.4078396047568402</v>
      </c>
      <c r="D38" s="8">
        <f t="shared" si="1"/>
        <v>15.067180363195387</v>
      </c>
    </row>
    <row r="39" spans="1:4" ht="15.75" customHeight="1">
      <c r="A39" s="39">
        <v>38</v>
      </c>
      <c r="B39" s="6">
        <f t="shared" si="2"/>
        <v>6.8494934119247031</v>
      </c>
      <c r="C39" s="7">
        <f t="shared" si="0"/>
        <v>7.8136744991007134</v>
      </c>
      <c r="D39" s="8">
        <f t="shared" si="1"/>
        <v>15.892628520419386</v>
      </c>
    </row>
    <row r="40" spans="1:4" ht="15.75" customHeight="1">
      <c r="A40" s="39">
        <v>39</v>
      </c>
      <c r="B40" s="6">
        <f t="shared" si="2"/>
        <v>7.2147364816741497</v>
      </c>
      <c r="C40" s="7">
        <f t="shared" si="0"/>
        <v>8.2303316572937568</v>
      </c>
      <c r="D40" s="8">
        <f t="shared" si="1"/>
        <v>16.74008862850269</v>
      </c>
    </row>
    <row r="41" spans="1:4" ht="15.75" customHeight="1">
      <c r="A41" s="39">
        <v>40</v>
      </c>
      <c r="B41" s="6">
        <f t="shared" si="2"/>
        <v>7.589466384404103</v>
      </c>
      <c r="C41" s="7">
        <f t="shared" si="0"/>
        <v>8.6578110793359713</v>
      </c>
      <c r="D41" s="8">
        <f t="shared" si="1"/>
        <v>17.609560687445303</v>
      </c>
    </row>
    <row r="42" spans="1:4" ht="15.75" customHeight="1">
      <c r="A42" s="39">
        <v>41</v>
      </c>
      <c r="B42" s="6">
        <f t="shared" si="2"/>
        <v>7.9736831201145604</v>
      </c>
      <c r="C42" s="7">
        <f t="shared" si="0"/>
        <v>9.096112765227355</v>
      </c>
      <c r="D42" s="8">
        <f t="shared" si="1"/>
        <v>18.50104469724722</v>
      </c>
    </row>
    <row r="43" spans="1:4" ht="15.75" customHeight="1">
      <c r="A43" s="39">
        <v>42</v>
      </c>
      <c r="B43" s="6">
        <f t="shared" si="2"/>
        <v>8.3673866888055226</v>
      </c>
      <c r="C43" s="7">
        <f t="shared" si="0"/>
        <v>9.545236714967908</v>
      </c>
      <c r="D43" s="8">
        <f t="shared" si="1"/>
        <v>19.414540657908447</v>
      </c>
    </row>
    <row r="44" spans="1:4" ht="15.75" customHeight="1">
      <c r="A44" s="39">
        <v>43</v>
      </c>
      <c r="B44" s="6">
        <f t="shared" si="2"/>
        <v>8.7705770904769924</v>
      </c>
      <c r="C44" s="7">
        <f t="shared" si="0"/>
        <v>10.005182928557632</v>
      </c>
      <c r="D44" s="8">
        <f t="shared" si="1"/>
        <v>20.350048569428978</v>
      </c>
    </row>
    <row r="45" spans="1:4" ht="15.75" customHeight="1">
      <c r="A45" s="39">
        <v>44</v>
      </c>
      <c r="B45" s="6">
        <f t="shared" si="2"/>
        <v>9.1832543251289636</v>
      </c>
      <c r="C45" s="7">
        <f t="shared" si="0"/>
        <v>10.475951405996526</v>
      </c>
      <c r="D45" s="8">
        <f t="shared" si="1"/>
        <v>21.307568431808814</v>
      </c>
    </row>
    <row r="46" spans="1:4" ht="15.75" customHeight="1">
      <c r="A46" s="39">
        <v>45</v>
      </c>
      <c r="B46" s="6">
        <f t="shared" si="2"/>
        <v>9.6054183927614432</v>
      </c>
      <c r="C46" s="7">
        <f t="shared" si="0"/>
        <v>10.957542147284588</v>
      </c>
      <c r="D46" s="8">
        <f t="shared" si="1"/>
        <v>22.287100245047959</v>
      </c>
    </row>
    <row r="47" spans="1:4" ht="15.75" customHeight="1">
      <c r="A47" s="39">
        <v>46</v>
      </c>
      <c r="B47" s="6">
        <f t="shared" si="2"/>
        <v>10.037069293374426</v>
      </c>
      <c r="C47" s="7">
        <f t="shared" si="0"/>
        <v>11.449955152421822</v>
      </c>
      <c r="D47" s="8">
        <f t="shared" si="1"/>
        <v>23.28864400914641</v>
      </c>
    </row>
    <row r="48" spans="1:4" ht="15.75" customHeight="1">
      <c r="A48" s="39">
        <v>47</v>
      </c>
      <c r="B48" s="6">
        <f t="shared" si="2"/>
        <v>10.478207026967914</v>
      </c>
      <c r="C48" s="7">
        <f t="shared" si="0"/>
        <v>11.953190421408225</v>
      </c>
      <c r="D48" s="8">
        <f t="shared" si="1"/>
        <v>24.312199724104168</v>
      </c>
    </row>
    <row r="49" spans="1:4" ht="15.75" customHeight="1">
      <c r="A49" s="39">
        <v>48</v>
      </c>
      <c r="B49" s="6">
        <f t="shared" si="2"/>
        <v>10.928831593541908</v>
      </c>
      <c r="C49" s="7">
        <f t="shared" si="0"/>
        <v>12.467247954243799</v>
      </c>
      <c r="D49" s="8">
        <f t="shared" si="1"/>
        <v>25.357767389921236</v>
      </c>
    </row>
    <row r="50" spans="1:4" ht="15.75" customHeight="1">
      <c r="A50" s="39">
        <v>49</v>
      </c>
      <c r="B50" s="6">
        <f t="shared" si="2"/>
        <v>11.388942993096407</v>
      </c>
      <c r="C50" s="7">
        <f t="shared" si="0"/>
        <v>12.992127750928542</v>
      </c>
      <c r="D50" s="8">
        <f t="shared" si="1"/>
        <v>26.425347006597605</v>
      </c>
    </row>
    <row r="51" spans="1:4" ht="15.75" customHeight="1">
      <c r="A51" s="39">
        <v>50</v>
      </c>
      <c r="B51" s="6">
        <f t="shared" si="2"/>
        <v>11.858541225631409</v>
      </c>
      <c r="C51" s="7">
        <f t="shared" si="0"/>
        <v>13.527829811462453</v>
      </c>
      <c r="D51" s="8">
        <f t="shared" si="1"/>
        <v>27.514938574133282</v>
      </c>
    </row>
    <row r="52" spans="1:4" ht="15.75" customHeight="1">
      <c r="A52" s="39">
        <v>51</v>
      </c>
      <c r="B52" s="6">
        <f t="shared" si="2"/>
        <v>12.337626291146922</v>
      </c>
      <c r="C52" s="7">
        <f t="shared" si="0"/>
        <v>14.074354135845539</v>
      </c>
      <c r="D52" s="8">
        <f t="shared" si="1"/>
        <v>28.626542092528268</v>
      </c>
    </row>
    <row r="53" spans="1:4" ht="15.75" customHeight="1">
      <c r="A53" s="39">
        <v>52</v>
      </c>
      <c r="B53" s="6">
        <f t="shared" si="2"/>
        <v>12.826198189642934</v>
      </c>
      <c r="C53" s="7">
        <f t="shared" si="0"/>
        <v>14.631700724077792</v>
      </c>
      <c r="D53" s="8">
        <f t="shared" si="1"/>
        <v>29.76015756178256</v>
      </c>
    </row>
    <row r="54" spans="1:4" ht="15.75" customHeight="1">
      <c r="A54" s="39">
        <v>53</v>
      </c>
      <c r="B54" s="6">
        <f t="shared" si="2"/>
        <v>13.324256921119453</v>
      </c>
      <c r="C54" s="7">
        <f t="shared" si="0"/>
        <v>15.199869576159216</v>
      </c>
      <c r="D54" s="8">
        <f t="shared" si="1"/>
        <v>30.915784981896156</v>
      </c>
    </row>
    <row r="55" spans="1:4" ht="15.75" customHeight="1">
      <c r="A55" s="39">
        <v>54</v>
      </c>
      <c r="B55" s="6">
        <f t="shared" si="2"/>
        <v>13.831802485576478</v>
      </c>
      <c r="C55" s="7">
        <f t="shared" si="0"/>
        <v>15.778860692089808</v>
      </c>
      <c r="D55" s="8">
        <f t="shared" si="1"/>
        <v>32.093424352869064</v>
      </c>
    </row>
    <row r="56" spans="1:4" ht="15.75" customHeight="1">
      <c r="A56" s="39">
        <v>55</v>
      </c>
      <c r="B56" s="6">
        <f t="shared" si="2"/>
        <v>14.348834883014007</v>
      </c>
      <c r="C56" s="7">
        <f t="shared" si="0"/>
        <v>16.36867407186957</v>
      </c>
      <c r="D56" s="8">
        <f t="shared" si="1"/>
        <v>33.293075674701271</v>
      </c>
    </row>
    <row r="57" spans="1:4" ht="15.75" customHeight="1">
      <c r="A57" s="39">
        <v>56</v>
      </c>
      <c r="B57" s="6">
        <f t="shared" si="2"/>
        <v>14.87535411343204</v>
      </c>
      <c r="C57" s="7">
        <f t="shared" si="0"/>
        <v>16.969309715498504</v>
      </c>
      <c r="D57" s="8">
        <f t="shared" si="1"/>
        <v>34.514738947392793</v>
      </c>
    </row>
    <row r="58" spans="1:4" ht="15.75" customHeight="1">
      <c r="A58" s="39">
        <v>57</v>
      </c>
      <c r="B58" s="6">
        <f t="shared" si="2"/>
        <v>15.411360176830581</v>
      </c>
      <c r="C58" s="7">
        <f t="shared" si="0"/>
        <v>17.580767622976609</v>
      </c>
      <c r="D58" s="8">
        <f t="shared" si="1"/>
        <v>35.75841417094361</v>
      </c>
    </row>
    <row r="59" spans="1:4" ht="15.75" customHeight="1">
      <c r="A59" s="39">
        <v>58</v>
      </c>
      <c r="B59" s="6">
        <f t="shared" si="2"/>
        <v>15.956853073209626</v>
      </c>
      <c r="C59" s="7">
        <f t="shared" si="0"/>
        <v>18.203047794303881</v>
      </c>
      <c r="D59" s="8">
        <f t="shared" si="1"/>
        <v>37.024101345353742</v>
      </c>
    </row>
    <row r="60" spans="1:4" ht="15.75" customHeight="1">
      <c r="A60" s="39">
        <v>59</v>
      </c>
      <c r="B60" s="6">
        <f t="shared" si="2"/>
        <v>16.511832802569174</v>
      </c>
      <c r="C60" s="7">
        <f t="shared" si="0"/>
        <v>18.836150229480324</v>
      </c>
      <c r="D60" s="8">
        <f t="shared" si="1"/>
        <v>38.311800470623183</v>
      </c>
    </row>
    <row r="61" spans="1:4" ht="15.75" customHeight="1">
      <c r="A61" s="39">
        <v>60</v>
      </c>
      <c r="B61" s="6">
        <f t="shared" si="2"/>
        <v>17.076299364909232</v>
      </c>
      <c r="C61" s="7">
        <f t="shared" si="0"/>
        <v>19.480074928505935</v>
      </c>
      <c r="D61" s="8">
        <f t="shared" si="1"/>
        <v>39.621511546751925</v>
      </c>
    </row>
    <row r="62" spans="1:4" ht="15.75" customHeight="1">
      <c r="A62" s="39">
        <v>61</v>
      </c>
      <c r="B62" s="6">
        <f t="shared" si="2"/>
        <v>17.650252760229794</v>
      </c>
      <c r="C62" s="7">
        <f t="shared" si="0"/>
        <v>20.134821891380717</v>
      </c>
      <c r="D62" s="8">
        <f t="shared" si="1"/>
        <v>40.953234573739977</v>
      </c>
    </row>
    <row r="63" spans="1:4" ht="15.75" customHeight="1">
      <c r="A63" s="39">
        <v>62</v>
      </c>
      <c r="B63" s="6">
        <f t="shared" si="2"/>
        <v>18.233692988530859</v>
      </c>
      <c r="C63" s="7">
        <f t="shared" si="0"/>
        <v>20.80039111810467</v>
      </c>
      <c r="D63" s="8">
        <f t="shared" si="1"/>
        <v>42.306969551587336</v>
      </c>
    </row>
    <row r="64" spans="1:4" ht="15.75" customHeight="1">
      <c r="A64" s="39">
        <v>63</v>
      </c>
      <c r="B64" s="6">
        <f t="shared" si="2"/>
        <v>18.826620049812426</v>
      </c>
      <c r="C64" s="7">
        <f t="shared" si="0"/>
        <v>21.476782608677794</v>
      </c>
      <c r="D64" s="8">
        <f t="shared" si="1"/>
        <v>43.682716480293998</v>
      </c>
    </row>
    <row r="65" spans="1:4" ht="15.75" customHeight="1">
      <c r="A65" s="39">
        <v>64</v>
      </c>
      <c r="B65" s="6">
        <f t="shared" si="2"/>
        <v>19.429033944074504</v>
      </c>
      <c r="C65" s="7">
        <f t="shared" si="0"/>
        <v>22.16399636310009</v>
      </c>
      <c r="D65" s="8">
        <f t="shared" si="1"/>
        <v>45.080475359859975</v>
      </c>
    </row>
    <row r="66" spans="1:4" ht="15.75" customHeight="1">
      <c r="A66" s="39">
        <v>65</v>
      </c>
      <c r="B66" s="6">
        <f t="shared" si="2"/>
        <v>20.040934671317082</v>
      </c>
      <c r="C66" s="7">
        <f t="shared" si="0"/>
        <v>22.862032381371549</v>
      </c>
      <c r="D66" s="8">
        <f t="shared" si="1"/>
        <v>46.500246190285246</v>
      </c>
    </row>
    <row r="67" spans="1:4" ht="15.75" customHeight="1">
      <c r="A67" s="39">
        <v>66</v>
      </c>
      <c r="B67" s="6">
        <f t="shared" si="2"/>
        <v>20.66232223154017</v>
      </c>
      <c r="C67" s="7">
        <f t="shared" si="0"/>
        <v>23.570890663492182</v>
      </c>
      <c r="D67" s="8">
        <f t="shared" si="1"/>
        <v>47.942028971569826</v>
      </c>
    </row>
    <row r="68" spans="1:4" ht="15.75" customHeight="1">
      <c r="A68" s="39">
        <v>67</v>
      </c>
      <c r="B68" s="6">
        <f t="shared" si="2"/>
        <v>21.293196624743764</v>
      </c>
      <c r="C68" s="7">
        <f t="shared" si="0"/>
        <v>24.290571209461984</v>
      </c>
      <c r="D68" s="8">
        <f t="shared" si="1"/>
        <v>49.405823703713722</v>
      </c>
    </row>
    <row r="69" spans="1:4" ht="15.75" customHeight="1">
      <c r="A69" s="39">
        <v>68</v>
      </c>
      <c r="B69" s="6">
        <f t="shared" si="2"/>
        <v>21.933557850927855</v>
      </c>
      <c r="C69" s="7">
        <f t="shared" si="0"/>
        <v>25.021074019280956</v>
      </c>
      <c r="D69" s="8">
        <f t="shared" si="1"/>
        <v>50.891630386716926</v>
      </c>
    </row>
    <row r="70" spans="1:4" ht="15.75" customHeight="1">
      <c r="A70" s="39">
        <v>69</v>
      </c>
      <c r="B70" s="6">
        <f t="shared" si="2"/>
        <v>22.583405910092459</v>
      </c>
      <c r="C70" s="7">
        <f t="shared" si="0"/>
        <v>25.762399092949099</v>
      </c>
      <c r="D70" s="8">
        <f t="shared" si="1"/>
        <v>52.399449020579425</v>
      </c>
    </row>
    <row r="71" spans="1:4" ht="15.75" customHeight="1">
      <c r="A71" s="39">
        <v>70</v>
      </c>
      <c r="B71" s="6">
        <f t="shared" si="2"/>
        <v>23.242740802237563</v>
      </c>
      <c r="C71" s="7">
        <f t="shared" si="0"/>
        <v>26.514546430466414</v>
      </c>
      <c r="D71" s="8">
        <f t="shared" si="1"/>
        <v>53.929279605301232</v>
      </c>
    </row>
    <row r="72" spans="1:4" ht="15.75" customHeight="1">
      <c r="A72" s="39">
        <v>71</v>
      </c>
      <c r="B72" s="6">
        <f t="shared" si="2"/>
        <v>23.911562527363177</v>
      </c>
      <c r="C72" s="7">
        <f t="shared" si="0"/>
        <v>27.277516031832896</v>
      </c>
      <c r="D72" s="8">
        <f t="shared" si="1"/>
        <v>55.481122140882356</v>
      </c>
    </row>
    <row r="73" spans="1:4" ht="15.75" customHeight="1">
      <c r="A73" s="39">
        <v>72</v>
      </c>
      <c r="B73" s="6">
        <f t="shared" si="2"/>
        <v>24.589871085469291</v>
      </c>
      <c r="C73" s="7">
        <f t="shared" si="0"/>
        <v>28.051307897048545</v>
      </c>
      <c r="D73" s="8">
        <f t="shared" si="1"/>
        <v>57.054976627322773</v>
      </c>
    </row>
    <row r="74" spans="1:4" ht="15.75" customHeight="1">
      <c r="A74" s="39">
        <v>73</v>
      </c>
      <c r="B74" s="6">
        <f t="shared" si="2"/>
        <v>25.277666476555915</v>
      </c>
      <c r="C74" s="7">
        <f t="shared" si="0"/>
        <v>28.835922026113366</v>
      </c>
      <c r="D74" s="8">
        <f t="shared" si="1"/>
        <v>58.650843064622507</v>
      </c>
    </row>
    <row r="75" spans="1:4" ht="15.75" customHeight="1">
      <c r="A75" s="39">
        <v>74</v>
      </c>
      <c r="B75" s="6">
        <f t="shared" si="2"/>
        <v>25.974948700623038</v>
      </c>
      <c r="C75" s="7">
        <f t="shared" si="0"/>
        <v>29.631358419027361</v>
      </c>
      <c r="D75" s="8">
        <f t="shared" si="1"/>
        <v>60.268721452781548</v>
      </c>
    </row>
    <row r="76" spans="1:4" ht="15.75" customHeight="1">
      <c r="A76" s="39">
        <v>75</v>
      </c>
      <c r="B76" s="6">
        <f t="shared" si="2"/>
        <v>26.681717757670675</v>
      </c>
      <c r="C76" s="7">
        <f t="shared" si="0"/>
        <v>30.437617075790527</v>
      </c>
      <c r="D76" s="8">
        <f t="shared" si="1"/>
        <v>61.908611791799885</v>
      </c>
    </row>
    <row r="77" spans="1:4" ht="15.75" customHeight="1">
      <c r="A77" s="39">
        <v>76</v>
      </c>
      <c r="B77" s="6">
        <f t="shared" si="2"/>
        <v>27.397973647698812</v>
      </c>
      <c r="C77" s="7">
        <f t="shared" si="0"/>
        <v>31.254697996402854</v>
      </c>
      <c r="D77" s="8">
        <f t="shared" si="1"/>
        <v>63.570514081677544</v>
      </c>
    </row>
    <row r="78" spans="1:4" ht="15.75" customHeight="1">
      <c r="A78" s="39">
        <v>77</v>
      </c>
      <c r="B78" s="6">
        <f t="shared" si="2"/>
        <v>28.123716370707456</v>
      </c>
      <c r="C78" s="7">
        <f t="shared" si="0"/>
        <v>32.082601180864359</v>
      </c>
      <c r="D78" s="8">
        <f t="shared" si="1"/>
        <v>65.254428322414498</v>
      </c>
    </row>
    <row r="79" spans="1:4" ht="15.75" customHeight="1">
      <c r="A79" s="39">
        <v>78</v>
      </c>
      <c r="B79" s="6">
        <f t="shared" si="2"/>
        <v>28.858945926696599</v>
      </c>
      <c r="C79" s="7">
        <f t="shared" si="0"/>
        <v>32.921326629175027</v>
      </c>
      <c r="D79" s="8">
        <f t="shared" si="1"/>
        <v>66.96035451401076</v>
      </c>
    </row>
    <row r="80" spans="1:4" ht="15.75" customHeight="1">
      <c r="A80" s="39">
        <v>79</v>
      </c>
      <c r="B80" s="6">
        <f t="shared" si="2"/>
        <v>29.603662315666252</v>
      </c>
      <c r="C80" s="7">
        <f t="shared" si="0"/>
        <v>33.770874341334874</v>
      </c>
      <c r="D80" s="8">
        <f t="shared" si="1"/>
        <v>67</v>
      </c>
    </row>
    <row r="81" spans="1:4" ht="15.75" customHeight="1">
      <c r="A81" s="39">
        <v>80</v>
      </c>
      <c r="B81" s="6">
        <f t="shared" si="2"/>
        <v>30.357865537616412</v>
      </c>
      <c r="C81" s="7">
        <f t="shared" si="0"/>
        <v>34.631244317343885</v>
      </c>
      <c r="D81" s="8">
        <f t="shared" si="1"/>
        <v>67</v>
      </c>
    </row>
    <row r="82" spans="1:4" ht="15.75" customHeight="1">
      <c r="A82" s="39">
        <v>81</v>
      </c>
      <c r="B82" s="6">
        <f t="shared" si="2"/>
        <v>31.121555592547075</v>
      </c>
      <c r="C82" s="7">
        <f t="shared" si="0"/>
        <v>35.502436557202067</v>
      </c>
      <c r="D82" s="8">
        <f t="shared" si="1"/>
        <v>67</v>
      </c>
    </row>
    <row r="83" spans="1:4" ht="15.75" customHeight="1">
      <c r="A83" s="39">
        <v>82</v>
      </c>
      <c r="B83" s="6">
        <f t="shared" si="2"/>
        <v>31.894732480458241</v>
      </c>
      <c r="C83" s="7">
        <f t="shared" si="0"/>
        <v>36.38445106090942</v>
      </c>
      <c r="D83" s="8">
        <f t="shared" si="1"/>
        <v>67</v>
      </c>
    </row>
    <row r="84" spans="1:4" ht="15.75" customHeight="1">
      <c r="A84" s="39">
        <v>83</v>
      </c>
      <c r="B84" s="6">
        <f t="shared" si="2"/>
        <v>32.677396201349914</v>
      </c>
      <c r="C84" s="7">
        <f t="shared" si="0"/>
        <v>37.277287828465944</v>
      </c>
      <c r="D84" s="8">
        <f t="shared" si="1"/>
        <v>67</v>
      </c>
    </row>
    <row r="85" spans="1:4" ht="15.75" customHeight="1">
      <c r="A85" s="39">
        <v>84</v>
      </c>
      <c r="B85" s="6">
        <f t="shared" si="2"/>
        <v>33.46954675522209</v>
      </c>
      <c r="C85" s="7">
        <f t="shared" si="0"/>
        <v>38.180946859871632</v>
      </c>
      <c r="D85" s="8">
        <f t="shared" si="1"/>
        <v>67</v>
      </c>
    </row>
    <row r="86" spans="1:4" ht="15.75" customHeight="1">
      <c r="A86" s="39">
        <v>85</v>
      </c>
      <c r="B86" s="6">
        <f t="shared" si="2"/>
        <v>34.271184142074773</v>
      </c>
      <c r="C86" s="7">
        <f t="shared" si="0"/>
        <v>39.095428155126498</v>
      </c>
      <c r="D86" s="8">
        <f t="shared" si="1"/>
        <v>67</v>
      </c>
    </row>
    <row r="87" spans="1:4" ht="15.75" customHeight="1">
      <c r="A87" s="39">
        <v>86</v>
      </c>
      <c r="B87" s="6">
        <f t="shared" si="2"/>
        <v>35.08230836190797</v>
      </c>
      <c r="C87" s="7">
        <f t="shared" si="0"/>
        <v>40.020731714230529</v>
      </c>
      <c r="D87" s="8">
        <f t="shared" si="1"/>
        <v>67</v>
      </c>
    </row>
    <row r="88" spans="1:4" ht="15.75" customHeight="1">
      <c r="A88" s="39">
        <v>87</v>
      </c>
      <c r="B88" s="6">
        <f t="shared" si="2"/>
        <v>35.902919414721659</v>
      </c>
      <c r="C88" s="7">
        <f t="shared" si="0"/>
        <v>40.95685753718373</v>
      </c>
      <c r="D88" s="8">
        <f t="shared" si="1"/>
        <v>67</v>
      </c>
    </row>
    <row r="89" spans="1:4" ht="15.75" customHeight="1">
      <c r="A89" s="39">
        <v>88</v>
      </c>
      <c r="B89" s="6">
        <f t="shared" si="2"/>
        <v>36.733017300515854</v>
      </c>
      <c r="C89" s="7">
        <f t="shared" si="0"/>
        <v>41.903805623986102</v>
      </c>
      <c r="D89" s="8">
        <f t="shared" si="1"/>
        <v>67</v>
      </c>
    </row>
    <row r="90" spans="1:4" ht="15.75" customHeight="1">
      <c r="A90" s="39">
        <v>89</v>
      </c>
      <c r="B90" s="6">
        <f t="shared" si="2"/>
        <v>37.572602019290557</v>
      </c>
      <c r="C90" s="7">
        <f t="shared" si="0"/>
        <v>42.861575974637645</v>
      </c>
      <c r="D90" s="8">
        <f t="shared" si="1"/>
        <v>67</v>
      </c>
    </row>
    <row r="91" spans="1:4" ht="15.75" customHeight="1">
      <c r="A91" s="39">
        <v>90</v>
      </c>
      <c r="B91" s="6">
        <f t="shared" si="2"/>
        <v>38.421673571045773</v>
      </c>
      <c r="C91" s="7">
        <f t="shared" si="0"/>
        <v>43.830168589138353</v>
      </c>
      <c r="D91" s="8">
        <f t="shared" si="1"/>
        <v>67</v>
      </c>
    </row>
    <row r="92" spans="1:4" ht="15.75" customHeight="1">
      <c r="A92" s="39">
        <v>91</v>
      </c>
      <c r="B92" s="6">
        <f t="shared" si="2"/>
        <v>39.280231955781488</v>
      </c>
      <c r="C92" s="7">
        <f t="shared" si="0"/>
        <v>44.809583467488238</v>
      </c>
      <c r="D92" s="8">
        <f t="shared" si="1"/>
        <v>67</v>
      </c>
    </row>
    <row r="93" spans="1:4" ht="15.75" customHeight="1">
      <c r="A93" s="39">
        <v>92</v>
      </c>
      <c r="B93" s="6">
        <f t="shared" si="2"/>
        <v>40.148277173497704</v>
      </c>
      <c r="C93" s="7">
        <f t="shared" si="0"/>
        <v>45.799820609687288</v>
      </c>
      <c r="D93" s="8">
        <f t="shared" si="1"/>
        <v>67</v>
      </c>
    </row>
    <row r="94" spans="1:4" ht="15.75" customHeight="1">
      <c r="A94" s="39">
        <v>93</v>
      </c>
      <c r="B94" s="6">
        <f t="shared" si="2"/>
        <v>41.025809224194433</v>
      </c>
      <c r="C94" s="7">
        <f t="shared" si="0"/>
        <v>46.800880015735508</v>
      </c>
      <c r="D94" s="8">
        <f t="shared" si="1"/>
        <v>67</v>
      </c>
    </row>
    <row r="95" spans="1:4" ht="15.75" customHeight="1">
      <c r="A95" s="39">
        <v>94</v>
      </c>
      <c r="B95" s="6">
        <f t="shared" si="2"/>
        <v>41.912828107871654</v>
      </c>
      <c r="C95" s="7">
        <f t="shared" si="0"/>
        <v>47.8127616856329</v>
      </c>
      <c r="D95" s="8">
        <f t="shared" si="1"/>
        <v>67</v>
      </c>
    </row>
    <row r="96" spans="1:4" ht="15.75" customHeight="1">
      <c r="A96" s="39">
        <v>95</v>
      </c>
      <c r="B96" s="6">
        <f t="shared" si="2"/>
        <v>42.809333824529389</v>
      </c>
      <c r="C96" s="7">
        <f t="shared" si="0"/>
        <v>48.835465619379463</v>
      </c>
      <c r="D96" s="8">
        <f t="shared" si="1"/>
        <v>67</v>
      </c>
    </row>
    <row r="97" spans="1:4" ht="15.75" customHeight="1">
      <c r="A97" s="39">
        <v>96</v>
      </c>
      <c r="B97" s="6">
        <f t="shared" si="2"/>
        <v>43.715326374167631</v>
      </c>
      <c r="C97" s="7">
        <f t="shared" si="0"/>
        <v>49.868991816975196</v>
      </c>
      <c r="D97" s="8">
        <f t="shared" si="1"/>
        <v>67</v>
      </c>
    </row>
    <row r="98" spans="1:4" ht="15.75" customHeight="1">
      <c r="A98" s="39">
        <v>97</v>
      </c>
      <c r="B98" s="6">
        <f t="shared" si="2"/>
        <v>44.630805756786373</v>
      </c>
      <c r="C98" s="7">
        <f t="shared" si="0"/>
        <v>50.913340278420094</v>
      </c>
      <c r="D98" s="8">
        <f t="shared" si="1"/>
        <v>67</v>
      </c>
    </row>
    <row r="99" spans="1:4" ht="15.75" customHeight="1">
      <c r="A99" s="39">
        <v>98</v>
      </c>
      <c r="B99" s="6">
        <f t="shared" si="2"/>
        <v>45.555771972385628</v>
      </c>
      <c r="C99" s="7">
        <f t="shared" si="0"/>
        <v>51.96851100371417</v>
      </c>
      <c r="D99" s="8">
        <f t="shared" si="1"/>
        <v>67</v>
      </c>
    </row>
    <row r="100" spans="1:4" ht="15.75" customHeight="1">
      <c r="A100" s="39">
        <v>99</v>
      </c>
      <c r="B100" s="6">
        <f t="shared" si="2"/>
        <v>46.490225020965383</v>
      </c>
      <c r="C100" s="7">
        <f t="shared" si="0"/>
        <v>53.03450399285741</v>
      </c>
      <c r="D100" s="8">
        <f t="shared" si="1"/>
        <v>67</v>
      </c>
    </row>
    <row r="101" spans="1:4" ht="15.75" customHeight="1">
      <c r="A101" s="39">
        <v>100</v>
      </c>
      <c r="B101" s="6">
        <f t="shared" si="2"/>
        <v>47.434164902525637</v>
      </c>
      <c r="C101" s="7">
        <f t="shared" si="0"/>
        <v>54.111319245849813</v>
      </c>
      <c r="D101" s="8">
        <f t="shared" si="1"/>
        <v>67</v>
      </c>
    </row>
    <row r="102" spans="1:4" ht="15.75" customHeight="1">
      <c r="A102" s="39">
        <v>101</v>
      </c>
      <c r="B102" s="6">
        <f t="shared" si="2"/>
        <v>48.387591617066413</v>
      </c>
      <c r="C102" s="7">
        <f t="shared" si="0"/>
        <v>55.198956762691402</v>
      </c>
      <c r="D102" s="8">
        <f t="shared" si="1"/>
        <v>67</v>
      </c>
    </row>
    <row r="103" spans="1:4" ht="15.75" customHeight="1">
      <c r="A103" s="39">
        <v>102</v>
      </c>
      <c r="B103" s="6">
        <f t="shared" si="2"/>
        <v>49.350505164587688</v>
      </c>
      <c r="C103" s="7">
        <f t="shared" si="0"/>
        <v>56.297416543382155</v>
      </c>
      <c r="D103" s="8">
        <f t="shared" si="1"/>
        <v>67</v>
      </c>
    </row>
    <row r="104" spans="1:4" ht="15.75" customHeight="1">
      <c r="A104" s="39">
        <v>103</v>
      </c>
      <c r="B104" s="6">
        <f t="shared" si="2"/>
        <v>50.322905545089455</v>
      </c>
      <c r="C104" s="7">
        <f t="shared" si="0"/>
        <v>57.406698587922079</v>
      </c>
      <c r="D104" s="8">
        <f t="shared" si="1"/>
        <v>67</v>
      </c>
    </row>
    <row r="105" spans="1:4" ht="15.75" customHeight="1">
      <c r="A105" s="39">
        <v>104</v>
      </c>
      <c r="B105" s="6">
        <f t="shared" si="2"/>
        <v>51.304792758571736</v>
      </c>
      <c r="C105" s="7">
        <f t="shared" si="0"/>
        <v>58.526802896311168</v>
      </c>
      <c r="D105" s="8">
        <f t="shared" si="1"/>
        <v>67</v>
      </c>
    </row>
    <row r="106" spans="1:4" ht="15.75" customHeight="1">
      <c r="A106" s="39">
        <v>105</v>
      </c>
      <c r="B106" s="6">
        <f t="shared" si="2"/>
        <v>52.296166805034517</v>
      </c>
      <c r="C106" s="7">
        <f t="shared" si="0"/>
        <v>59.657729468549419</v>
      </c>
      <c r="D106" s="8">
        <f t="shared" si="1"/>
        <v>67</v>
      </c>
    </row>
    <row r="107" spans="1:4" ht="15.75" customHeight="1">
      <c r="A107" s="39">
        <v>106</v>
      </c>
      <c r="B107" s="6">
        <f t="shared" si="2"/>
        <v>53.297027684477811</v>
      </c>
      <c r="C107" s="7">
        <f t="shared" si="0"/>
        <v>60.799478304636864</v>
      </c>
      <c r="D107" s="8">
        <f t="shared" si="1"/>
        <v>67</v>
      </c>
    </row>
    <row r="108" spans="1:4" ht="15.75" customHeight="1">
      <c r="A108" s="39">
        <v>107</v>
      </c>
      <c r="B108" s="6">
        <f t="shared" si="2"/>
        <v>54.307375396901605</v>
      </c>
      <c r="C108" s="7">
        <f t="shared" si="0"/>
        <v>61.952049404573465</v>
      </c>
      <c r="D108" s="8">
        <f t="shared" si="1"/>
        <v>67</v>
      </c>
    </row>
    <row r="109" spans="1:4" ht="15.75" customHeight="1">
      <c r="A109" s="39">
        <v>108</v>
      </c>
      <c r="B109" s="6">
        <f t="shared" si="2"/>
        <v>55.327209942305913</v>
      </c>
      <c r="C109" s="7">
        <f t="shared" si="0"/>
        <v>63.11544276835923</v>
      </c>
      <c r="D109" s="8">
        <f t="shared" si="1"/>
        <v>67</v>
      </c>
    </row>
    <row r="110" spans="1:4" ht="15.75" customHeight="1">
      <c r="A110" s="39">
        <v>109</v>
      </c>
      <c r="B110" s="6">
        <f t="shared" si="2"/>
        <v>56.356531320690721</v>
      </c>
      <c r="C110" s="7">
        <f t="shared" si="0"/>
        <v>64.289658395994167</v>
      </c>
      <c r="D110" s="8">
        <f t="shared" si="1"/>
        <v>67</v>
      </c>
    </row>
    <row r="111" spans="1:4" ht="15.75" customHeight="1">
      <c r="A111" s="39">
        <v>110</v>
      </c>
      <c r="B111" s="6">
        <f t="shared" si="2"/>
        <v>57.395339532056028</v>
      </c>
      <c r="C111" s="7">
        <f t="shared" si="0"/>
        <v>65.474696287478281</v>
      </c>
      <c r="D111" s="8">
        <f t="shared" si="1"/>
        <v>67</v>
      </c>
    </row>
    <row r="112" spans="1:4" ht="15.75" customHeight="1">
      <c r="A112" s="39">
        <v>111</v>
      </c>
      <c r="B112" s="6">
        <f t="shared" si="2"/>
        <v>58.443634576401841</v>
      </c>
      <c r="C112" s="7">
        <f t="shared" si="0"/>
        <v>66.670556442811574</v>
      </c>
      <c r="D112" s="8">
        <f t="shared" si="1"/>
        <v>67</v>
      </c>
    </row>
    <row r="113" spans="1:4" ht="15.75" customHeight="1">
      <c r="A113" s="39">
        <v>112</v>
      </c>
      <c r="B113" s="6">
        <f t="shared" si="2"/>
        <v>59.501416453728162</v>
      </c>
      <c r="C113" s="7">
        <f t="shared" si="0"/>
        <v>67</v>
      </c>
      <c r="D113" s="8">
        <f t="shared" si="1"/>
        <v>67</v>
      </c>
    </row>
    <row r="114" spans="1:4" ht="15.75" customHeight="1">
      <c r="A114" s="39">
        <v>113</v>
      </c>
      <c r="B114" s="6">
        <f t="shared" si="2"/>
        <v>60.568685164034989</v>
      </c>
      <c r="C114" s="7">
        <f t="shared" si="0"/>
        <v>67</v>
      </c>
      <c r="D114" s="8">
        <f t="shared" si="1"/>
        <v>67</v>
      </c>
    </row>
    <row r="115" spans="1:4" ht="15.75" customHeight="1">
      <c r="A115" s="39">
        <v>114</v>
      </c>
      <c r="B115" s="6">
        <f t="shared" si="2"/>
        <v>61.645440707322322</v>
      </c>
      <c r="C115" s="7">
        <f t="shared" si="0"/>
        <v>67</v>
      </c>
      <c r="D115" s="8">
        <f t="shared" si="1"/>
        <v>67</v>
      </c>
    </row>
    <row r="116" spans="1:4" ht="15.75" customHeight="1">
      <c r="A116" s="39">
        <v>115</v>
      </c>
      <c r="B116" s="6">
        <f t="shared" si="2"/>
        <v>62.731683083590163</v>
      </c>
      <c r="C116" s="7">
        <f t="shared" si="0"/>
        <v>67</v>
      </c>
      <c r="D116" s="8">
        <f t="shared" si="1"/>
        <v>67</v>
      </c>
    </row>
    <row r="117" spans="1:4" ht="15.75" customHeight="1">
      <c r="A117" s="39">
        <v>116</v>
      </c>
      <c r="B117" s="6">
        <f t="shared" si="2"/>
        <v>63.827412292838503</v>
      </c>
      <c r="C117" s="7">
        <f t="shared" si="0"/>
        <v>67</v>
      </c>
      <c r="D117" s="8">
        <f t="shared" si="1"/>
        <v>67</v>
      </c>
    </row>
    <row r="118" spans="1:4" ht="15.75" customHeight="1">
      <c r="A118" s="39">
        <v>117</v>
      </c>
      <c r="B118" s="6">
        <f t="shared" si="2"/>
        <v>64.932628335067349</v>
      </c>
      <c r="C118" s="7">
        <f t="shared" si="0"/>
        <v>67</v>
      </c>
      <c r="D118" s="8">
        <f t="shared" si="1"/>
        <v>67</v>
      </c>
    </row>
    <row r="119" spans="1:4" ht="15.75" customHeight="1">
      <c r="A119" s="39">
        <v>118</v>
      </c>
      <c r="B119" s="6">
        <f t="shared" si="2"/>
        <v>66.047331210276695</v>
      </c>
      <c r="C119" s="7">
        <f t="shared" si="0"/>
        <v>67</v>
      </c>
      <c r="D119" s="8">
        <f t="shared" si="1"/>
        <v>67</v>
      </c>
    </row>
    <row r="120" spans="1:4" ht="15.75" customHeight="1">
      <c r="A120" s="39">
        <v>119</v>
      </c>
      <c r="B120" s="6">
        <f t="shared" si="2"/>
        <v>67</v>
      </c>
      <c r="C120" s="7">
        <f t="shared" si="0"/>
        <v>67</v>
      </c>
      <c r="D120" s="8">
        <f t="shared" si="1"/>
        <v>67</v>
      </c>
    </row>
    <row r="121" spans="1:4" ht="15.75" customHeight="1">
      <c r="A121" s="39">
        <v>120</v>
      </c>
      <c r="B121" s="6">
        <f t="shared" si="2"/>
        <v>67</v>
      </c>
      <c r="C121" s="7">
        <f t="shared" si="0"/>
        <v>67</v>
      </c>
      <c r="D121" s="8">
        <f t="shared" si="1"/>
        <v>67</v>
      </c>
    </row>
    <row r="122" spans="1:4" ht="15.75" customHeight="1">
      <c r="A122" s="39">
        <v>121</v>
      </c>
      <c r="B122" s="6">
        <f t="shared" si="2"/>
        <v>67</v>
      </c>
      <c r="C122" s="7">
        <f t="shared" si="0"/>
        <v>67</v>
      </c>
      <c r="D122" s="8">
        <f t="shared" si="1"/>
        <v>67</v>
      </c>
    </row>
    <row r="123" spans="1:4" ht="15.75" customHeight="1">
      <c r="A123" s="39">
        <v>122</v>
      </c>
      <c r="B123" s="6">
        <f t="shared" si="2"/>
        <v>67</v>
      </c>
      <c r="C123" s="7">
        <f t="shared" si="0"/>
        <v>67</v>
      </c>
      <c r="D123" s="8">
        <f t="shared" si="1"/>
        <v>67</v>
      </c>
    </row>
    <row r="124" spans="1:4" ht="15.75" customHeight="1">
      <c r="A124" s="39">
        <v>123</v>
      </c>
      <c r="B124" s="6">
        <f t="shared" si="2"/>
        <v>67</v>
      </c>
      <c r="C124" s="7">
        <f t="shared" si="0"/>
        <v>67</v>
      </c>
      <c r="D124" s="8">
        <f t="shared" si="1"/>
        <v>67</v>
      </c>
    </row>
    <row r="125" spans="1:4" ht="15.75" customHeight="1">
      <c r="A125" s="39">
        <v>124</v>
      </c>
      <c r="B125" s="6">
        <f t="shared" si="2"/>
        <v>67</v>
      </c>
      <c r="C125" s="7">
        <f t="shared" si="0"/>
        <v>67</v>
      </c>
      <c r="D125" s="8">
        <f t="shared" si="1"/>
        <v>67</v>
      </c>
    </row>
    <row r="126" spans="1:4" ht="15.75" customHeight="1">
      <c r="A126" s="39">
        <v>125</v>
      </c>
      <c r="B126" s="6">
        <f t="shared" si="2"/>
        <v>67</v>
      </c>
      <c r="C126" s="7">
        <f t="shared" si="0"/>
        <v>67</v>
      </c>
      <c r="D126" s="8">
        <f t="shared" si="1"/>
        <v>67</v>
      </c>
    </row>
    <row r="127" spans="1:4" ht="15.75" customHeight="1">
      <c r="A127" s="39">
        <v>126</v>
      </c>
      <c r="B127" s="6">
        <f t="shared" si="2"/>
        <v>67</v>
      </c>
      <c r="C127" s="7">
        <f t="shared" si="0"/>
        <v>67</v>
      </c>
      <c r="D127" s="8">
        <f t="shared" si="1"/>
        <v>67</v>
      </c>
    </row>
    <row r="128" spans="1:4" ht="15.75" customHeight="1">
      <c r="A128" s="39">
        <v>127</v>
      </c>
      <c r="B128" s="6">
        <f t="shared" si="2"/>
        <v>67</v>
      </c>
      <c r="C128" s="7">
        <f t="shared" si="0"/>
        <v>67</v>
      </c>
      <c r="D128" s="8">
        <f t="shared" si="1"/>
        <v>67</v>
      </c>
    </row>
    <row r="129" spans="1:4" ht="15.75" customHeight="1">
      <c r="A129" s="39">
        <v>128</v>
      </c>
      <c r="B129" s="6">
        <f t="shared" si="2"/>
        <v>67</v>
      </c>
      <c r="C129" s="7">
        <f t="shared" si="0"/>
        <v>67</v>
      </c>
      <c r="D129" s="8">
        <f t="shared" si="1"/>
        <v>67</v>
      </c>
    </row>
    <row r="130" spans="1:4" ht="15.75" customHeight="1">
      <c r="A130" s="39">
        <v>129</v>
      </c>
      <c r="B130" s="6">
        <f t="shared" si="2"/>
        <v>67</v>
      </c>
      <c r="C130" s="7">
        <f t="shared" si="0"/>
        <v>67</v>
      </c>
      <c r="D130" s="8">
        <f t="shared" si="1"/>
        <v>67</v>
      </c>
    </row>
    <row r="131" spans="1:4" ht="15.75" customHeight="1">
      <c r="A131" s="39">
        <v>130</v>
      </c>
      <c r="B131" s="6">
        <f t="shared" si="2"/>
        <v>67</v>
      </c>
      <c r="C131" s="7">
        <f t="shared" si="0"/>
        <v>67</v>
      </c>
      <c r="D131" s="8">
        <f t="shared" si="1"/>
        <v>67</v>
      </c>
    </row>
    <row r="132" spans="1:4" ht="15.75" customHeight="1">
      <c r="A132" s="39">
        <v>131</v>
      </c>
      <c r="B132" s="6">
        <f t="shared" si="2"/>
        <v>67</v>
      </c>
      <c r="C132" s="7">
        <f t="shared" si="0"/>
        <v>67</v>
      </c>
      <c r="D132" s="8">
        <f t="shared" si="1"/>
        <v>67</v>
      </c>
    </row>
    <row r="133" spans="1:4" ht="15.75" customHeight="1">
      <c r="A133" s="39">
        <v>132</v>
      </c>
      <c r="B133" s="6">
        <f t="shared" si="2"/>
        <v>67</v>
      </c>
      <c r="C133" s="7">
        <f t="shared" si="0"/>
        <v>67</v>
      </c>
      <c r="D133" s="8">
        <f t="shared" si="1"/>
        <v>67</v>
      </c>
    </row>
    <row r="134" spans="1:4" ht="15.75" customHeight="1">
      <c r="A134" s="39">
        <v>133</v>
      </c>
      <c r="B134" s="6">
        <f t="shared" si="2"/>
        <v>67</v>
      </c>
      <c r="C134" s="7">
        <f t="shared" si="0"/>
        <v>67</v>
      </c>
      <c r="D134" s="8">
        <f t="shared" si="1"/>
        <v>67</v>
      </c>
    </row>
    <row r="135" spans="1:4" ht="15.75" customHeight="1">
      <c r="A135" s="39">
        <v>134</v>
      </c>
      <c r="B135" s="6">
        <f t="shared" si="2"/>
        <v>67</v>
      </c>
      <c r="C135" s="7">
        <f t="shared" si="0"/>
        <v>67</v>
      </c>
      <c r="D135" s="8">
        <f t="shared" si="1"/>
        <v>67</v>
      </c>
    </row>
    <row r="136" spans="1:4" ht="15.75" customHeight="1">
      <c r="A136" s="39">
        <v>135</v>
      </c>
      <c r="B136" s="6">
        <f t="shared" si="2"/>
        <v>67</v>
      </c>
      <c r="C136" s="7">
        <f t="shared" si="0"/>
        <v>67</v>
      </c>
      <c r="D136" s="8">
        <f t="shared" si="1"/>
        <v>67</v>
      </c>
    </row>
    <row r="137" spans="1:4" ht="15.75" customHeight="1">
      <c r="A137" s="39">
        <v>136</v>
      </c>
      <c r="B137" s="6">
        <f t="shared" si="2"/>
        <v>67</v>
      </c>
      <c r="C137" s="7">
        <f t="shared" si="0"/>
        <v>67</v>
      </c>
      <c r="D137" s="8">
        <f t="shared" si="1"/>
        <v>67</v>
      </c>
    </row>
    <row r="138" spans="1:4" ht="15.75" customHeight="1">
      <c r="A138" s="39">
        <v>137</v>
      </c>
      <c r="B138" s="6">
        <f t="shared" si="2"/>
        <v>67</v>
      </c>
      <c r="C138" s="7">
        <f t="shared" si="0"/>
        <v>67</v>
      </c>
      <c r="D138" s="8">
        <f t="shared" si="1"/>
        <v>67</v>
      </c>
    </row>
    <row r="139" spans="1:4" ht="15.75" customHeight="1">
      <c r="A139" s="39">
        <v>138</v>
      </c>
      <c r="B139" s="6">
        <f t="shared" si="2"/>
        <v>67</v>
      </c>
      <c r="C139" s="7">
        <f t="shared" si="0"/>
        <v>67</v>
      </c>
      <c r="D139" s="8">
        <f t="shared" si="1"/>
        <v>67</v>
      </c>
    </row>
    <row r="140" spans="1:4" ht="15.75" customHeight="1">
      <c r="A140" s="39">
        <v>139</v>
      </c>
      <c r="B140" s="6">
        <f t="shared" si="2"/>
        <v>67</v>
      </c>
      <c r="C140" s="7">
        <f t="shared" si="0"/>
        <v>67</v>
      </c>
      <c r="D140" s="8">
        <f t="shared" si="1"/>
        <v>67</v>
      </c>
    </row>
    <row r="141" spans="1:4" ht="15.75" customHeight="1">
      <c r="A141" s="39">
        <v>140</v>
      </c>
      <c r="B141" s="6">
        <f t="shared" si="2"/>
        <v>67</v>
      </c>
      <c r="C141" s="7">
        <f t="shared" si="0"/>
        <v>67</v>
      </c>
      <c r="D141" s="8">
        <f t="shared" si="1"/>
        <v>67</v>
      </c>
    </row>
    <row r="142" spans="1:4" ht="15.75" customHeight="1">
      <c r="A142" s="39">
        <v>141</v>
      </c>
      <c r="B142" s="6">
        <f t="shared" si="2"/>
        <v>67</v>
      </c>
      <c r="C142" s="7">
        <f t="shared" si="0"/>
        <v>67</v>
      </c>
      <c r="D142" s="8">
        <f t="shared" si="1"/>
        <v>67</v>
      </c>
    </row>
    <row r="143" spans="1:4" ht="15.75" customHeight="1">
      <c r="A143" s="39">
        <v>142</v>
      </c>
      <c r="B143" s="6">
        <f t="shared" si="2"/>
        <v>67</v>
      </c>
      <c r="C143" s="7">
        <f t="shared" si="0"/>
        <v>67</v>
      </c>
      <c r="D143" s="8">
        <f t="shared" si="1"/>
        <v>67</v>
      </c>
    </row>
    <row r="144" spans="1:4" ht="15.75" customHeight="1">
      <c r="A144" s="39">
        <v>143</v>
      </c>
      <c r="B144" s="6">
        <f t="shared" si="2"/>
        <v>67</v>
      </c>
      <c r="C144" s="7">
        <f t="shared" si="0"/>
        <v>67</v>
      </c>
      <c r="D144" s="8">
        <f t="shared" si="1"/>
        <v>67</v>
      </c>
    </row>
    <row r="145" spans="1:4" ht="15.75" customHeight="1">
      <c r="A145" s="39">
        <v>144</v>
      </c>
      <c r="B145" s="6">
        <f t="shared" si="2"/>
        <v>67</v>
      </c>
      <c r="C145" s="7">
        <f t="shared" si="0"/>
        <v>67</v>
      </c>
      <c r="D145" s="8">
        <f t="shared" si="1"/>
        <v>67</v>
      </c>
    </row>
    <row r="146" spans="1:4" ht="15.75" customHeight="1">
      <c r="A146" s="39">
        <v>145</v>
      </c>
      <c r="B146" s="6">
        <f t="shared" si="2"/>
        <v>67</v>
      </c>
      <c r="C146" s="7">
        <f t="shared" si="0"/>
        <v>67</v>
      </c>
      <c r="D146" s="8">
        <f t="shared" si="1"/>
        <v>67</v>
      </c>
    </row>
    <row r="147" spans="1:4" ht="15.75" customHeight="1">
      <c r="A147" s="39">
        <v>146</v>
      </c>
      <c r="B147" s="6">
        <f t="shared" si="2"/>
        <v>67</v>
      </c>
      <c r="C147" s="7">
        <f t="shared" si="0"/>
        <v>67</v>
      </c>
      <c r="D147" s="8">
        <f t="shared" si="1"/>
        <v>67</v>
      </c>
    </row>
    <row r="148" spans="1:4" ht="15.75" customHeight="1">
      <c r="A148" s="39">
        <v>147</v>
      </c>
      <c r="B148" s="6">
        <f t="shared" si="2"/>
        <v>67</v>
      </c>
      <c r="C148" s="7">
        <f t="shared" si="0"/>
        <v>67</v>
      </c>
      <c r="D148" s="8">
        <f t="shared" si="1"/>
        <v>67</v>
      </c>
    </row>
    <row r="149" spans="1:4" ht="15.75" customHeight="1">
      <c r="A149" s="39">
        <v>148</v>
      </c>
      <c r="B149" s="6">
        <f t="shared" si="2"/>
        <v>67</v>
      </c>
      <c r="C149" s="7">
        <f t="shared" si="0"/>
        <v>67</v>
      </c>
      <c r="D149" s="8">
        <f t="shared" si="1"/>
        <v>67</v>
      </c>
    </row>
    <row r="150" spans="1:4" ht="15.75" customHeight="1">
      <c r="A150" s="39">
        <v>149</v>
      </c>
      <c r="B150" s="6">
        <f t="shared" si="2"/>
        <v>67</v>
      </c>
      <c r="C150" s="7">
        <f t="shared" si="0"/>
        <v>67</v>
      </c>
      <c r="D150" s="8">
        <f t="shared" si="1"/>
        <v>67</v>
      </c>
    </row>
    <row r="151" spans="1:4" ht="15.75" customHeight="1">
      <c r="A151" s="39">
        <v>150</v>
      </c>
      <c r="B151" s="6">
        <f t="shared" si="2"/>
        <v>67</v>
      </c>
      <c r="C151" s="7">
        <f t="shared" si="0"/>
        <v>67</v>
      </c>
      <c r="D151" s="8">
        <f t="shared" si="1"/>
        <v>67</v>
      </c>
    </row>
    <row r="152" spans="1:4" ht="15.75" customHeight="1">
      <c r="A152" s="39">
        <v>151</v>
      </c>
      <c r="B152" s="6">
        <f t="shared" si="2"/>
        <v>67</v>
      </c>
      <c r="C152" s="7">
        <f t="shared" si="0"/>
        <v>67</v>
      </c>
      <c r="D152" s="8">
        <f t="shared" si="1"/>
        <v>67</v>
      </c>
    </row>
    <row r="153" spans="1:4" ht="15.75" customHeight="1">
      <c r="A153" s="39">
        <v>152</v>
      </c>
      <c r="B153" s="6">
        <f t="shared" si="2"/>
        <v>67</v>
      </c>
      <c r="C153" s="7">
        <f t="shared" si="0"/>
        <v>67</v>
      </c>
      <c r="D153" s="8">
        <f t="shared" si="1"/>
        <v>67</v>
      </c>
    </row>
    <row r="154" spans="1:4" ht="15.75" customHeight="1">
      <c r="A154" s="39">
        <v>153</v>
      </c>
      <c r="B154" s="6">
        <f t="shared" si="2"/>
        <v>67</v>
      </c>
      <c r="C154" s="7">
        <f t="shared" si="0"/>
        <v>67</v>
      </c>
      <c r="D154" s="8">
        <f t="shared" si="1"/>
        <v>67</v>
      </c>
    </row>
    <row r="155" spans="1:4" ht="15.75" customHeight="1">
      <c r="A155" s="39">
        <v>154</v>
      </c>
      <c r="B155" s="6">
        <f t="shared" si="2"/>
        <v>67</v>
      </c>
      <c r="C155" s="7">
        <f t="shared" si="0"/>
        <v>67</v>
      </c>
      <c r="D155" s="8">
        <f t="shared" si="1"/>
        <v>67</v>
      </c>
    </row>
    <row r="156" spans="1:4" ht="15.75" customHeight="1">
      <c r="A156" s="39">
        <v>155</v>
      </c>
      <c r="B156" s="6">
        <f t="shared" si="2"/>
        <v>67</v>
      </c>
      <c r="C156" s="7">
        <f t="shared" si="0"/>
        <v>67</v>
      </c>
      <c r="D156" s="8">
        <f t="shared" si="1"/>
        <v>67</v>
      </c>
    </row>
    <row r="157" spans="1:4" ht="15.75" customHeight="1">
      <c r="A157" s="39">
        <v>156</v>
      </c>
      <c r="B157" s="6">
        <f t="shared" si="2"/>
        <v>67</v>
      </c>
      <c r="C157" s="7">
        <f t="shared" si="0"/>
        <v>67</v>
      </c>
      <c r="D157" s="8">
        <f t="shared" si="1"/>
        <v>67</v>
      </c>
    </row>
    <row r="158" spans="1:4" ht="15.75" customHeight="1">
      <c r="A158" s="39">
        <v>157</v>
      </c>
      <c r="B158" s="6">
        <f t="shared" si="2"/>
        <v>67</v>
      </c>
      <c r="C158" s="7">
        <f t="shared" si="0"/>
        <v>67</v>
      </c>
      <c r="D158" s="8">
        <f t="shared" si="1"/>
        <v>67</v>
      </c>
    </row>
    <row r="159" spans="1:4" ht="15.75" customHeight="1">
      <c r="A159" s="39">
        <v>158</v>
      </c>
      <c r="B159" s="6">
        <f t="shared" si="2"/>
        <v>67</v>
      </c>
      <c r="C159" s="7">
        <f t="shared" si="0"/>
        <v>67</v>
      </c>
      <c r="D159" s="8">
        <f t="shared" si="1"/>
        <v>67</v>
      </c>
    </row>
    <row r="160" spans="1:4" ht="15.75" customHeight="1">
      <c r="A160" s="39">
        <v>159</v>
      </c>
      <c r="B160" s="6">
        <f t="shared" si="2"/>
        <v>67</v>
      </c>
      <c r="C160" s="7">
        <f t="shared" si="0"/>
        <v>67</v>
      </c>
      <c r="D160" s="8">
        <f t="shared" si="1"/>
        <v>67</v>
      </c>
    </row>
    <row r="161" spans="1:4" ht="15.75" customHeight="1">
      <c r="A161" s="39">
        <v>160</v>
      </c>
      <c r="B161" s="6">
        <f t="shared" si="2"/>
        <v>67</v>
      </c>
      <c r="C161" s="7">
        <f t="shared" si="0"/>
        <v>67</v>
      </c>
      <c r="D161" s="8">
        <f t="shared" si="1"/>
        <v>67</v>
      </c>
    </row>
    <row r="162" spans="1:4" ht="15.75" customHeight="1">
      <c r="A162" s="39">
        <v>161</v>
      </c>
      <c r="B162" s="6">
        <f t="shared" si="2"/>
        <v>67</v>
      </c>
      <c r="C162" s="7">
        <f t="shared" si="0"/>
        <v>67</v>
      </c>
      <c r="D162" s="8">
        <f t="shared" si="1"/>
        <v>67</v>
      </c>
    </row>
    <row r="163" spans="1:4" ht="15.75" customHeight="1">
      <c r="A163" s="39">
        <v>162</v>
      </c>
      <c r="B163" s="6">
        <f t="shared" si="2"/>
        <v>67</v>
      </c>
      <c r="C163" s="7">
        <f t="shared" si="0"/>
        <v>67</v>
      </c>
      <c r="D163" s="8">
        <f t="shared" si="1"/>
        <v>67</v>
      </c>
    </row>
    <row r="164" spans="1:4" ht="15.75" customHeight="1">
      <c r="A164" s="39">
        <v>163</v>
      </c>
      <c r="B164" s="6">
        <f t="shared" si="2"/>
        <v>67</v>
      </c>
      <c r="C164" s="7">
        <f t="shared" si="0"/>
        <v>67</v>
      </c>
      <c r="D164" s="8">
        <f t="shared" si="1"/>
        <v>67</v>
      </c>
    </row>
    <row r="165" spans="1:4" ht="15.75" customHeight="1">
      <c r="A165" s="39">
        <v>164</v>
      </c>
      <c r="B165" s="6">
        <f t="shared" si="2"/>
        <v>67</v>
      </c>
      <c r="C165" s="7">
        <f t="shared" si="0"/>
        <v>67</v>
      </c>
      <c r="D165" s="8">
        <f t="shared" si="1"/>
        <v>67</v>
      </c>
    </row>
    <row r="166" spans="1:4" ht="15.75" customHeight="1">
      <c r="A166" s="39">
        <v>165</v>
      </c>
      <c r="B166" s="6">
        <f t="shared" si="2"/>
        <v>67</v>
      </c>
      <c r="C166" s="7">
        <f t="shared" si="0"/>
        <v>67</v>
      </c>
      <c r="D166" s="8">
        <f t="shared" si="1"/>
        <v>67</v>
      </c>
    </row>
    <row r="167" spans="1:4" ht="15.75" customHeight="1">
      <c r="A167" s="39">
        <v>166</v>
      </c>
      <c r="B167" s="6">
        <f t="shared" si="2"/>
        <v>67</v>
      </c>
      <c r="C167" s="7">
        <f t="shared" si="0"/>
        <v>67</v>
      </c>
      <c r="D167" s="8">
        <f t="shared" si="1"/>
        <v>67</v>
      </c>
    </row>
    <row r="168" spans="1:4" ht="15.75" customHeight="1">
      <c r="A168" s="39">
        <v>167</v>
      </c>
      <c r="B168" s="6">
        <f t="shared" si="2"/>
        <v>67</v>
      </c>
      <c r="C168" s="7">
        <f t="shared" si="0"/>
        <v>67</v>
      </c>
      <c r="D168" s="8">
        <f t="shared" si="1"/>
        <v>67</v>
      </c>
    </row>
    <row r="169" spans="1:4" ht="15.75" customHeight="1">
      <c r="A169" s="39">
        <v>168</v>
      </c>
      <c r="B169" s="6">
        <f t="shared" si="2"/>
        <v>67</v>
      </c>
      <c r="C169" s="7">
        <f t="shared" si="0"/>
        <v>67</v>
      </c>
      <c r="D169" s="8">
        <f t="shared" si="1"/>
        <v>67</v>
      </c>
    </row>
    <row r="170" spans="1:4" ht="15.75" customHeight="1">
      <c r="A170" s="39">
        <v>169</v>
      </c>
      <c r="B170" s="6">
        <f t="shared" si="2"/>
        <v>67</v>
      </c>
      <c r="C170" s="7">
        <f t="shared" si="0"/>
        <v>67</v>
      </c>
      <c r="D170" s="8">
        <f t="shared" si="1"/>
        <v>67</v>
      </c>
    </row>
    <row r="171" spans="1:4" ht="15.75" customHeight="1">
      <c r="A171" s="39">
        <v>170</v>
      </c>
      <c r="B171" s="6">
        <f t="shared" si="2"/>
        <v>67</v>
      </c>
      <c r="C171" s="7">
        <f t="shared" si="0"/>
        <v>67</v>
      </c>
      <c r="D171" s="8">
        <f t="shared" si="1"/>
        <v>67</v>
      </c>
    </row>
    <row r="172" spans="1:4" ht="15.75" customHeight="1">
      <c r="A172" s="39">
        <v>171</v>
      </c>
      <c r="B172" s="6">
        <f t="shared" si="2"/>
        <v>67</v>
      </c>
      <c r="C172" s="7">
        <f t="shared" si="0"/>
        <v>67</v>
      </c>
      <c r="D172" s="8">
        <f t="shared" si="1"/>
        <v>67</v>
      </c>
    </row>
    <row r="173" spans="1:4" ht="15.75" customHeight="1">
      <c r="A173" s="39">
        <v>172</v>
      </c>
      <c r="B173" s="6">
        <f t="shared" si="2"/>
        <v>67</v>
      </c>
      <c r="C173" s="7">
        <f t="shared" si="0"/>
        <v>67</v>
      </c>
      <c r="D173" s="8">
        <f t="shared" si="1"/>
        <v>67</v>
      </c>
    </row>
    <row r="174" spans="1:4" ht="15.75" customHeight="1">
      <c r="A174" s="39">
        <v>173</v>
      </c>
      <c r="B174" s="6">
        <f t="shared" si="2"/>
        <v>67</v>
      </c>
      <c r="C174" s="7">
        <f t="shared" si="0"/>
        <v>67</v>
      </c>
      <c r="D174" s="8">
        <f t="shared" si="1"/>
        <v>67</v>
      </c>
    </row>
    <row r="175" spans="1:4" ht="15.75" customHeight="1">
      <c r="A175" s="39">
        <v>174</v>
      </c>
      <c r="B175" s="6">
        <f t="shared" si="2"/>
        <v>67</v>
      </c>
      <c r="C175" s="7">
        <f t="shared" si="0"/>
        <v>67</v>
      </c>
      <c r="D175" s="8">
        <f t="shared" si="1"/>
        <v>67</v>
      </c>
    </row>
    <row r="176" spans="1:4" ht="15.75" customHeight="1">
      <c r="A176" s="39">
        <v>175</v>
      </c>
      <c r="B176" s="6">
        <f t="shared" si="2"/>
        <v>67</v>
      </c>
      <c r="C176" s="7">
        <f t="shared" si="0"/>
        <v>67</v>
      </c>
      <c r="D176" s="8">
        <f t="shared" si="1"/>
        <v>67</v>
      </c>
    </row>
    <row r="177" spans="1:4" ht="15.75" customHeight="1">
      <c r="A177" s="39">
        <v>176</v>
      </c>
      <c r="B177" s="6">
        <f t="shared" si="2"/>
        <v>67</v>
      </c>
      <c r="C177" s="7">
        <f t="shared" si="0"/>
        <v>67</v>
      </c>
      <c r="D177" s="8">
        <f t="shared" si="1"/>
        <v>67</v>
      </c>
    </row>
    <row r="178" spans="1:4" ht="15.75" customHeight="1">
      <c r="A178" s="39">
        <v>177</v>
      </c>
      <c r="B178" s="6">
        <f t="shared" si="2"/>
        <v>67</v>
      </c>
      <c r="C178" s="7">
        <f t="shared" si="0"/>
        <v>67</v>
      </c>
      <c r="D178" s="8">
        <f t="shared" si="1"/>
        <v>67</v>
      </c>
    </row>
    <row r="179" spans="1:4" ht="15.75" customHeight="1">
      <c r="A179" s="39">
        <v>178</v>
      </c>
      <c r="B179" s="6">
        <f t="shared" si="2"/>
        <v>67</v>
      </c>
      <c r="C179" s="7">
        <f t="shared" si="0"/>
        <v>67</v>
      </c>
      <c r="D179" s="8">
        <f t="shared" si="1"/>
        <v>67</v>
      </c>
    </row>
    <row r="180" spans="1:4" ht="15.75" customHeight="1">
      <c r="A180" s="39">
        <v>179</v>
      </c>
      <c r="B180" s="6">
        <f t="shared" si="2"/>
        <v>67</v>
      </c>
      <c r="C180" s="7">
        <f t="shared" si="0"/>
        <v>67</v>
      </c>
      <c r="D180" s="8">
        <f t="shared" si="1"/>
        <v>67</v>
      </c>
    </row>
    <row r="181" spans="1:4" ht="15.75" customHeight="1">
      <c r="A181" s="39">
        <v>180</v>
      </c>
      <c r="B181" s="6">
        <f t="shared" si="2"/>
        <v>67</v>
      </c>
      <c r="C181" s="7">
        <f t="shared" si="0"/>
        <v>67</v>
      </c>
      <c r="D181" s="8">
        <f t="shared" si="1"/>
        <v>67</v>
      </c>
    </row>
    <row r="182" spans="1:4" ht="15.75" customHeight="1">
      <c r="A182" s="39">
        <v>181</v>
      </c>
      <c r="B182" s="6">
        <f t="shared" si="2"/>
        <v>67</v>
      </c>
      <c r="C182" s="7">
        <f t="shared" si="0"/>
        <v>67</v>
      </c>
      <c r="D182" s="8">
        <f t="shared" si="1"/>
        <v>67</v>
      </c>
    </row>
    <row r="183" spans="1:4" ht="15.75" customHeight="1">
      <c r="A183" s="39">
        <v>182</v>
      </c>
      <c r="B183" s="6">
        <f t="shared" si="2"/>
        <v>67</v>
      </c>
      <c r="C183" s="7">
        <f t="shared" si="0"/>
        <v>67</v>
      </c>
      <c r="D183" s="8">
        <f t="shared" si="1"/>
        <v>67</v>
      </c>
    </row>
    <row r="184" spans="1:4" ht="15.75" customHeight="1">
      <c r="A184" s="39">
        <v>183</v>
      </c>
      <c r="B184" s="6">
        <f t="shared" si="2"/>
        <v>67</v>
      </c>
      <c r="C184" s="7">
        <f t="shared" si="0"/>
        <v>67</v>
      </c>
      <c r="D184" s="8">
        <f t="shared" si="1"/>
        <v>67</v>
      </c>
    </row>
    <row r="185" spans="1:4" ht="15.75" customHeight="1">
      <c r="A185" s="39">
        <v>184</v>
      </c>
      <c r="B185" s="6">
        <f t="shared" si="2"/>
        <v>67</v>
      </c>
      <c r="C185" s="7">
        <f t="shared" si="0"/>
        <v>67</v>
      </c>
      <c r="D185" s="8">
        <f t="shared" si="1"/>
        <v>67</v>
      </c>
    </row>
    <row r="186" spans="1:4" ht="15.75" customHeight="1">
      <c r="A186" s="39">
        <v>185</v>
      </c>
      <c r="B186" s="6">
        <f t="shared" si="2"/>
        <v>67</v>
      </c>
      <c r="C186" s="7">
        <f t="shared" si="0"/>
        <v>67</v>
      </c>
      <c r="D186" s="8">
        <f t="shared" si="1"/>
        <v>67</v>
      </c>
    </row>
    <row r="187" spans="1:4" ht="15.75" customHeight="1">
      <c r="A187" s="39">
        <v>186</v>
      </c>
      <c r="B187" s="6">
        <f t="shared" si="2"/>
        <v>67</v>
      </c>
      <c r="C187" s="7">
        <f t="shared" si="0"/>
        <v>67</v>
      </c>
      <c r="D187" s="8">
        <f t="shared" si="1"/>
        <v>67</v>
      </c>
    </row>
    <row r="188" spans="1:4" ht="15.75" customHeight="1">
      <c r="A188" s="39">
        <v>187</v>
      </c>
      <c r="B188" s="6">
        <f t="shared" si="2"/>
        <v>67</v>
      </c>
      <c r="C188" s="7">
        <f t="shared" si="0"/>
        <v>67</v>
      </c>
      <c r="D188" s="8">
        <f t="shared" si="1"/>
        <v>67</v>
      </c>
    </row>
    <row r="189" spans="1:4" ht="15.75" customHeight="1">
      <c r="A189" s="39">
        <v>188</v>
      </c>
      <c r="B189" s="6">
        <f t="shared" si="2"/>
        <v>67</v>
      </c>
      <c r="C189" s="7">
        <f t="shared" si="0"/>
        <v>67</v>
      </c>
      <c r="D189" s="8">
        <f t="shared" si="1"/>
        <v>67</v>
      </c>
    </row>
    <row r="190" spans="1:4" ht="15.75" customHeight="1">
      <c r="A190" s="39">
        <v>189</v>
      </c>
      <c r="B190" s="6">
        <f t="shared" si="2"/>
        <v>67</v>
      </c>
      <c r="C190" s="7">
        <f t="shared" si="0"/>
        <v>67</v>
      </c>
      <c r="D190" s="8">
        <f t="shared" si="1"/>
        <v>67</v>
      </c>
    </row>
    <row r="191" spans="1:4" ht="15.75" customHeight="1">
      <c r="A191" s="39">
        <v>190</v>
      </c>
      <c r="B191" s="6">
        <f t="shared" si="2"/>
        <v>67</v>
      </c>
      <c r="C191" s="7">
        <f t="shared" si="0"/>
        <v>67</v>
      </c>
      <c r="D191" s="8">
        <f t="shared" si="1"/>
        <v>67</v>
      </c>
    </row>
    <row r="192" spans="1:4" ht="15.75" customHeight="1">
      <c r="A192" s="39">
        <v>191</v>
      </c>
      <c r="B192" s="6">
        <f t="shared" si="2"/>
        <v>67</v>
      </c>
      <c r="C192" s="7">
        <f t="shared" si="0"/>
        <v>67</v>
      </c>
      <c r="D192" s="8">
        <f t="shared" si="1"/>
        <v>67</v>
      </c>
    </row>
    <row r="193" spans="1:4" ht="15.75" customHeight="1">
      <c r="A193" s="39">
        <v>192</v>
      </c>
      <c r="B193" s="6">
        <f t="shared" si="2"/>
        <v>67</v>
      </c>
      <c r="C193" s="7">
        <f t="shared" si="0"/>
        <v>67</v>
      </c>
      <c r="D193" s="8">
        <f t="shared" si="1"/>
        <v>67</v>
      </c>
    </row>
    <row r="194" spans="1:4" ht="15.75" customHeight="1">
      <c r="A194" s="39">
        <v>193</v>
      </c>
      <c r="B194" s="6">
        <f t="shared" si="2"/>
        <v>67</v>
      </c>
      <c r="C194" s="7">
        <f t="shared" si="0"/>
        <v>67</v>
      </c>
      <c r="D194" s="8">
        <f t="shared" si="1"/>
        <v>67</v>
      </c>
    </row>
    <row r="195" spans="1:4" ht="15.75" customHeight="1">
      <c r="A195" s="39">
        <v>194</v>
      </c>
      <c r="B195" s="6">
        <f t="shared" si="2"/>
        <v>67</v>
      </c>
      <c r="C195" s="7">
        <f t="shared" si="0"/>
        <v>67</v>
      </c>
      <c r="D195" s="8">
        <f t="shared" si="1"/>
        <v>67</v>
      </c>
    </row>
    <row r="196" spans="1:4" ht="15.75" customHeight="1">
      <c r="A196" s="39">
        <v>195</v>
      </c>
      <c r="B196" s="6">
        <f t="shared" si="2"/>
        <v>67</v>
      </c>
      <c r="C196" s="7">
        <f t="shared" si="0"/>
        <v>67</v>
      </c>
      <c r="D196" s="8">
        <f t="shared" si="1"/>
        <v>67</v>
      </c>
    </row>
    <row r="197" spans="1:4" ht="15.75" customHeight="1">
      <c r="A197" s="39">
        <v>196</v>
      </c>
      <c r="B197" s="6">
        <f t="shared" si="2"/>
        <v>67</v>
      </c>
      <c r="C197" s="7">
        <f t="shared" si="0"/>
        <v>67</v>
      </c>
      <c r="D197" s="8">
        <f t="shared" si="1"/>
        <v>67</v>
      </c>
    </row>
    <row r="198" spans="1:4" ht="15.75" customHeight="1">
      <c r="A198" s="39">
        <v>197</v>
      </c>
      <c r="B198" s="6">
        <f t="shared" si="2"/>
        <v>67</v>
      </c>
      <c r="C198" s="7">
        <f t="shared" si="0"/>
        <v>67</v>
      </c>
      <c r="D198" s="8">
        <f t="shared" si="1"/>
        <v>67</v>
      </c>
    </row>
    <row r="199" spans="1:4" ht="15.75" customHeight="1">
      <c r="A199" s="39">
        <v>198</v>
      </c>
      <c r="B199" s="6">
        <f t="shared" si="2"/>
        <v>67</v>
      </c>
      <c r="C199" s="7">
        <f t="shared" si="0"/>
        <v>67</v>
      </c>
      <c r="D199" s="8">
        <f t="shared" si="1"/>
        <v>67</v>
      </c>
    </row>
    <row r="200" spans="1:4" ht="15.75" customHeight="1">
      <c r="A200" s="39">
        <v>199</v>
      </c>
      <c r="B200" s="6">
        <f t="shared" si="2"/>
        <v>67</v>
      </c>
      <c r="C200" s="7">
        <f t="shared" si="0"/>
        <v>67</v>
      </c>
      <c r="D200" s="8">
        <f t="shared" si="1"/>
        <v>67</v>
      </c>
    </row>
    <row r="201" spans="1:4" ht="15.75" customHeight="1">
      <c r="A201" s="40">
        <v>200</v>
      </c>
      <c r="B201" s="41">
        <f t="shared" si="2"/>
        <v>67</v>
      </c>
      <c r="C201" s="42">
        <f t="shared" si="0"/>
        <v>67</v>
      </c>
      <c r="D201" s="43">
        <f t="shared" si="1"/>
        <v>67</v>
      </c>
    </row>
  </sheetData>
  <pageMargins left="0.7" right="0.7" top="0.75" bottom="0.75" header="0" footer="0"/>
  <pageSetup paperSize="9" orientation="portrait" r:id="rId1"/>
  <headerFooter>
    <oddHeader>&amp;C&amp;"Calibri"&amp;10&amp;KFF8C00C2 - Confidential&amp;1#</oddHead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V98"/>
  <sheetViews>
    <sheetView showGridLines="0" workbookViewId="0">
      <selection activeCell="C16" sqref="C16"/>
    </sheetView>
  </sheetViews>
  <sheetFormatPr baseColWidth="10" defaultColWidth="14.42578125" defaultRowHeight="15"/>
  <cols>
    <col min="1" max="1" width="4.7109375" customWidth="1"/>
    <col min="2" max="2" width="7.85546875" customWidth="1"/>
    <col min="3" max="3" width="18.42578125" bestFit="1" customWidth="1"/>
    <col min="4" max="4" width="11.85546875" bestFit="1" customWidth="1"/>
    <col min="5" max="5" width="7.42578125" bestFit="1" customWidth="1"/>
    <col min="6" max="6" width="7.7109375" customWidth="1"/>
    <col min="7" max="8" width="6.85546875" hidden="1" customWidth="1"/>
    <col min="9" max="11" width="6.42578125" hidden="1" customWidth="1"/>
    <col min="12" max="12" width="8.5703125" hidden="1" customWidth="1"/>
    <col min="13" max="13" width="7.5703125" hidden="1" customWidth="1"/>
    <col min="14" max="14" width="7.85546875" hidden="1" customWidth="1"/>
    <col min="15" max="17" width="7.7109375" hidden="1" customWidth="1"/>
    <col min="18" max="18" width="4" hidden="1" customWidth="1"/>
    <col min="19" max="19" width="5.140625" hidden="1" customWidth="1"/>
    <col min="20" max="24" width="9" hidden="1" customWidth="1"/>
    <col min="25" max="25" width="8.140625" hidden="1" customWidth="1"/>
    <col min="26" max="27" width="7.7109375" hidden="1" customWidth="1"/>
    <col min="28" max="28" width="3.42578125" hidden="1" customWidth="1"/>
    <col min="29" max="29" width="4.42578125" hidden="1" customWidth="1"/>
    <col min="30" max="30" width="7.7109375" hidden="1" customWidth="1"/>
    <col min="31" max="55" width="4.42578125" hidden="1" customWidth="1"/>
    <col min="56" max="56" width="3.42578125" hidden="1" customWidth="1"/>
    <col min="57" max="57" width="4.42578125" hidden="1" customWidth="1"/>
    <col min="58" max="60" width="3.42578125" hidden="1" customWidth="1"/>
    <col min="61" max="61" width="4.5703125" hidden="1" customWidth="1"/>
    <col min="62" max="64" width="6" hidden="1" customWidth="1"/>
    <col min="65" max="65" width="5.28515625" hidden="1" customWidth="1"/>
    <col min="66" max="66" width="5.140625" hidden="1" customWidth="1"/>
    <col min="67" max="71" width="9" hidden="1" customWidth="1"/>
    <col min="72" max="72" width="8.140625" hidden="1" customWidth="1"/>
    <col min="73" max="74" width="7.7109375" hidden="1" customWidth="1"/>
    <col min="75" max="75" width="3.42578125" hidden="1" customWidth="1"/>
    <col min="76" max="76" width="4.42578125" hidden="1" customWidth="1"/>
    <col min="77" max="77" width="7.7109375" hidden="1" customWidth="1"/>
    <col min="78" max="102" width="4.42578125" hidden="1" customWidth="1"/>
    <col min="103" max="103" width="3.42578125" hidden="1" customWidth="1"/>
    <col min="104" max="104" width="4.42578125" hidden="1" customWidth="1"/>
    <col min="105" max="107" width="3.42578125" hidden="1" customWidth="1"/>
    <col min="108" max="108" width="4.5703125" hidden="1" customWidth="1"/>
    <col min="109" max="111" width="6" hidden="1" customWidth="1"/>
    <col min="112" max="112" width="3.85546875" hidden="1" customWidth="1"/>
    <col min="113" max="113" width="5.140625" hidden="1" customWidth="1"/>
    <col min="114" max="118" width="9" hidden="1" customWidth="1"/>
    <col min="119" max="119" width="8.140625" hidden="1" customWidth="1"/>
    <col min="120" max="121" width="7.7109375" hidden="1" customWidth="1"/>
    <col min="122" max="122" width="3.42578125" hidden="1" customWidth="1"/>
    <col min="123" max="123" width="4.42578125" hidden="1" customWidth="1"/>
    <col min="124" max="124" width="7.7109375" hidden="1" customWidth="1"/>
    <col min="125" max="149" width="4.42578125" hidden="1" customWidth="1"/>
    <col min="150" max="150" width="3.42578125" hidden="1" customWidth="1"/>
    <col min="151" max="151" width="4.42578125" hidden="1" customWidth="1"/>
    <col min="152" max="154" width="3.42578125" hidden="1" customWidth="1"/>
    <col min="155" max="155" width="4.5703125" hidden="1" customWidth="1"/>
    <col min="156" max="158" width="6" hidden="1" customWidth="1"/>
    <col min="159" max="159" width="6.28515625" hidden="1" customWidth="1"/>
    <col min="160" max="160" width="5.140625" hidden="1" customWidth="1"/>
    <col min="161" max="165" width="9" hidden="1" customWidth="1"/>
    <col min="166" max="166" width="8.140625" hidden="1" customWidth="1"/>
    <col min="167" max="168" width="7.7109375" hidden="1" customWidth="1"/>
    <col min="169" max="169" width="3.42578125" hidden="1" customWidth="1"/>
    <col min="170" max="170" width="4.42578125" hidden="1" customWidth="1"/>
    <col min="171" max="171" width="7.7109375" hidden="1" customWidth="1"/>
    <col min="172" max="196" width="4.42578125" hidden="1" customWidth="1"/>
    <col min="197" max="197" width="3.42578125" hidden="1" customWidth="1"/>
    <col min="198" max="198" width="4.42578125" hidden="1" customWidth="1"/>
    <col min="199" max="201" width="3.42578125" hidden="1" customWidth="1"/>
    <col min="202" max="202" width="4.5703125" hidden="1" customWidth="1"/>
    <col min="203" max="205" width="6" hidden="1" customWidth="1"/>
    <col min="206" max="206" width="5.7109375" hidden="1" customWidth="1"/>
    <col min="207" max="207" width="5.140625" hidden="1" customWidth="1"/>
    <col min="208" max="212" width="9" hidden="1" customWidth="1"/>
    <col min="213" max="213" width="8.140625" hidden="1" customWidth="1"/>
    <col min="214" max="215" width="7.7109375" hidden="1" customWidth="1"/>
    <col min="216" max="216" width="3.42578125" hidden="1" customWidth="1"/>
    <col min="217" max="217" width="4.42578125" hidden="1" customWidth="1"/>
    <col min="218" max="218" width="7.7109375" hidden="1" customWidth="1"/>
    <col min="219" max="243" width="4.42578125" hidden="1" customWidth="1"/>
    <col min="244" max="244" width="3.42578125" hidden="1" customWidth="1"/>
    <col min="245" max="245" width="4.42578125" hidden="1" customWidth="1"/>
    <col min="246" max="248" width="3.42578125" hidden="1" customWidth="1"/>
    <col min="249" max="249" width="4.5703125" hidden="1" customWidth="1"/>
    <col min="250" max="252" width="6" hidden="1" customWidth="1"/>
    <col min="253" max="253" width="5.7109375" hidden="1" customWidth="1"/>
    <col min="254" max="254" width="5.140625" hidden="1" customWidth="1"/>
    <col min="255" max="259" width="9" hidden="1" customWidth="1"/>
    <col min="260" max="260" width="8.140625" hidden="1" customWidth="1"/>
    <col min="261" max="262" width="7.7109375" hidden="1" customWidth="1"/>
    <col min="263" max="263" width="3.42578125" hidden="1" customWidth="1"/>
    <col min="264" max="264" width="4.42578125" hidden="1" customWidth="1"/>
    <col min="265" max="265" width="7.7109375" hidden="1" customWidth="1"/>
    <col min="266" max="290" width="4.42578125" hidden="1" customWidth="1"/>
    <col min="291" max="291" width="3.42578125" hidden="1" customWidth="1"/>
    <col min="292" max="292" width="4.42578125" hidden="1" customWidth="1"/>
    <col min="293" max="295" width="3.42578125" hidden="1" customWidth="1"/>
    <col min="296" max="296" width="4.5703125" hidden="1" customWidth="1"/>
    <col min="297" max="299" width="6" hidden="1" customWidth="1"/>
    <col min="300" max="300" width="5.7109375" hidden="1" customWidth="1"/>
    <col min="301" max="301" width="5.140625" hidden="1" customWidth="1"/>
    <col min="302" max="306" width="9" hidden="1" customWidth="1"/>
    <col min="307" max="307" width="8.140625" hidden="1" customWidth="1"/>
    <col min="308" max="309" width="7.7109375" hidden="1" customWidth="1"/>
    <col min="310" max="310" width="3.42578125" hidden="1" customWidth="1"/>
    <col min="311" max="311" width="4.42578125" hidden="1" customWidth="1"/>
    <col min="312" max="312" width="7.7109375" hidden="1" customWidth="1"/>
    <col min="313" max="337" width="4.42578125" hidden="1" customWidth="1"/>
    <col min="338" max="338" width="3.42578125" hidden="1" customWidth="1"/>
    <col min="339" max="339" width="4.42578125" hidden="1" customWidth="1"/>
    <col min="340" max="342" width="3.42578125" hidden="1" customWidth="1"/>
    <col min="343" max="343" width="4.5703125" hidden="1" customWidth="1"/>
    <col min="344" max="346" width="6" hidden="1" customWidth="1"/>
    <col min="347" max="347" width="5.7109375" hidden="1" customWidth="1"/>
    <col min="348" max="348" width="5.140625" hidden="1" customWidth="1"/>
    <col min="349" max="353" width="9" hidden="1" customWidth="1"/>
    <col min="354" max="354" width="8.140625" hidden="1" customWidth="1"/>
    <col min="355" max="356" width="7.7109375" hidden="1" customWidth="1"/>
    <col min="357" max="357" width="3.42578125" hidden="1" customWidth="1"/>
    <col min="358" max="358" width="4.42578125" hidden="1" customWidth="1"/>
    <col min="359" max="359" width="7.7109375" hidden="1" customWidth="1"/>
    <col min="360" max="384" width="4.42578125" hidden="1" customWidth="1"/>
    <col min="385" max="385" width="3.42578125" hidden="1" customWidth="1"/>
    <col min="386" max="386" width="4.42578125" hidden="1" customWidth="1"/>
    <col min="387" max="389" width="3.42578125" hidden="1" customWidth="1"/>
    <col min="390" max="390" width="4.5703125" hidden="1" customWidth="1"/>
    <col min="391" max="393" width="6" hidden="1" customWidth="1"/>
    <col min="394" max="394" width="5.7109375" hidden="1" customWidth="1"/>
    <col min="395" max="395" width="5.140625" hidden="1" customWidth="1"/>
    <col min="396" max="400" width="9" hidden="1" customWidth="1"/>
    <col min="401" max="401" width="8.140625" hidden="1" customWidth="1"/>
    <col min="402" max="403" width="7.7109375" hidden="1" customWidth="1"/>
    <col min="404" max="404" width="3.42578125" hidden="1" customWidth="1"/>
    <col min="405" max="405" width="4.42578125" hidden="1" customWidth="1"/>
    <col min="406" max="406" width="7.7109375" hidden="1" customWidth="1"/>
    <col min="407" max="431" width="4.42578125" hidden="1" customWidth="1"/>
    <col min="432" max="432" width="3.42578125" hidden="1" customWidth="1"/>
    <col min="433" max="433" width="4.42578125" hidden="1" customWidth="1"/>
    <col min="434" max="436" width="3.42578125" hidden="1" customWidth="1"/>
    <col min="437" max="437" width="4.5703125" hidden="1" customWidth="1"/>
    <col min="438" max="440" width="6" hidden="1" customWidth="1"/>
    <col min="441" max="441" width="5.7109375" hidden="1" customWidth="1"/>
    <col min="442" max="442" width="5.140625" hidden="1" customWidth="1"/>
    <col min="443" max="447" width="9" hidden="1" customWidth="1"/>
    <col min="448" max="448" width="8.140625" hidden="1" customWidth="1"/>
    <col min="449" max="450" width="7.7109375" hidden="1" customWidth="1"/>
    <col min="451" max="451" width="3.42578125" hidden="1" customWidth="1"/>
    <col min="452" max="452" width="4.42578125" hidden="1" customWidth="1"/>
    <col min="453" max="453" width="7.7109375" hidden="1" customWidth="1"/>
    <col min="454" max="478" width="4.42578125" hidden="1" customWidth="1"/>
    <col min="479" max="479" width="3.42578125" hidden="1" customWidth="1"/>
    <col min="480" max="480" width="4.42578125" hidden="1" customWidth="1"/>
    <col min="481" max="483" width="3.42578125" hidden="1" customWidth="1"/>
    <col min="484" max="484" width="4.5703125" hidden="1" customWidth="1"/>
    <col min="485" max="487" width="6" hidden="1" customWidth="1"/>
    <col min="488" max="488" width="3.85546875" hidden="1" customWidth="1"/>
    <col min="489" max="489" width="5.140625" hidden="1" customWidth="1"/>
    <col min="490" max="494" width="9" hidden="1" customWidth="1"/>
    <col min="495" max="495" width="8.140625" hidden="1" customWidth="1"/>
    <col min="496" max="497" width="7.7109375" hidden="1" customWidth="1"/>
    <col min="498" max="498" width="3.42578125" hidden="1" customWidth="1"/>
    <col min="499" max="499" width="4.42578125" hidden="1" customWidth="1"/>
    <col min="500" max="500" width="7.7109375" hidden="1" customWidth="1"/>
    <col min="501" max="525" width="4.42578125" hidden="1" customWidth="1"/>
    <col min="526" max="526" width="3.42578125" hidden="1" customWidth="1"/>
    <col min="527" max="527" width="4.42578125" hidden="1" customWidth="1"/>
    <col min="528" max="530" width="3.42578125" hidden="1" customWidth="1"/>
    <col min="531" max="531" width="4.5703125" hidden="1" customWidth="1"/>
    <col min="532" max="534" width="6" hidden="1" customWidth="1"/>
    <col min="537" max="537" width="15.7109375" bestFit="1" customWidth="1"/>
    <col min="538" max="538" width="15.42578125" bestFit="1" customWidth="1"/>
    <col min="539" max="539" width="14.28515625" customWidth="1"/>
    <col min="540" max="540" width="14.140625" customWidth="1"/>
    <col min="541" max="541" width="15.5703125" customWidth="1"/>
  </cols>
  <sheetData>
    <row r="1" spans="1:542">
      <c r="A1" s="176" t="s">
        <v>0</v>
      </c>
      <c r="B1" s="176"/>
      <c r="C1" s="176"/>
      <c r="D1" s="176"/>
      <c r="E1" s="176"/>
      <c r="F1" s="176"/>
      <c r="G1" s="177"/>
      <c r="H1" s="176"/>
      <c r="I1" s="177"/>
      <c r="J1" s="177"/>
      <c r="K1" s="177"/>
      <c r="L1" s="177"/>
      <c r="M1" s="176"/>
      <c r="N1" s="176"/>
      <c r="O1" s="176"/>
      <c r="P1" s="176"/>
      <c r="Q1" s="176"/>
      <c r="AA1" s="1"/>
      <c r="BV1" s="1"/>
      <c r="DQ1" s="1"/>
      <c r="FL1" s="1"/>
      <c r="HG1" s="1"/>
      <c r="JB1" s="1"/>
      <c r="KW1" s="1"/>
      <c r="MR1" s="1"/>
      <c r="OM1" s="1"/>
      <c r="QH1" s="1"/>
      <c r="SC1" s="1"/>
    </row>
    <row r="2" spans="1:542" ht="15" customHeight="1">
      <c r="A2" s="176"/>
      <c r="B2" s="176"/>
      <c r="C2" s="176"/>
      <c r="D2" s="176"/>
      <c r="E2" s="176"/>
      <c r="F2" s="176"/>
      <c r="G2" s="177"/>
      <c r="H2" s="176"/>
      <c r="I2" s="177"/>
      <c r="J2" s="177"/>
      <c r="K2" s="177"/>
      <c r="L2" s="177"/>
      <c r="M2" s="176"/>
      <c r="N2" s="176"/>
      <c r="O2" s="176"/>
      <c r="P2" s="176"/>
      <c r="Q2" s="176"/>
      <c r="AE2" s="20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20"/>
      <c r="BF2" s="20"/>
      <c r="BG2" s="21"/>
      <c r="BZ2" s="20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20"/>
      <c r="CZ2" s="20"/>
      <c r="DA2" s="20"/>
      <c r="DB2" s="21"/>
      <c r="DU2" s="20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20"/>
      <c r="EU2" s="20"/>
      <c r="EV2" s="20"/>
      <c r="EW2" s="21"/>
      <c r="FP2" s="20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20"/>
      <c r="GP2" s="20"/>
      <c r="GQ2" s="20"/>
      <c r="GR2" s="21"/>
      <c r="HK2" s="20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20"/>
      <c r="IK2" s="20"/>
      <c r="IL2" s="20"/>
      <c r="IM2" s="21"/>
      <c r="JF2" s="20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20"/>
      <c r="KF2" s="20"/>
      <c r="KG2" s="20"/>
      <c r="KH2" s="21"/>
      <c r="LA2" s="20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20"/>
      <c r="MA2" s="20"/>
      <c r="MB2" s="20"/>
      <c r="MC2" s="21"/>
      <c r="MV2" s="20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20"/>
      <c r="NV2" s="20"/>
      <c r="NW2" s="20"/>
      <c r="NX2" s="21"/>
      <c r="OQ2" s="20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20"/>
      <c r="PQ2" s="20"/>
      <c r="PR2" s="20"/>
      <c r="PS2" s="21"/>
      <c r="QL2" s="20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20"/>
      <c r="RL2" s="20"/>
      <c r="RM2" s="20"/>
      <c r="RN2" s="21"/>
      <c r="SG2" s="20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20"/>
      <c r="TG2" s="20"/>
      <c r="TH2" s="20"/>
      <c r="TI2" s="21"/>
    </row>
    <row r="3" spans="1:542" ht="15.75" customHeight="1" thickBot="1"/>
    <row r="4" spans="1:542" ht="15.75" thickBot="1">
      <c r="B4" s="181" t="s">
        <v>92</v>
      </c>
      <c r="C4" s="182"/>
      <c r="D4" s="182"/>
      <c r="E4" s="182"/>
      <c r="F4" s="183"/>
      <c r="M4" s="22"/>
      <c r="N4" s="23"/>
      <c r="O4" s="23"/>
      <c r="P4" s="23"/>
      <c r="Q4" s="23"/>
      <c r="R4" s="23"/>
      <c r="S4" s="19"/>
      <c r="T4" s="23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I4" s="19"/>
      <c r="DJ4" s="23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D4" s="19"/>
      <c r="FE4" s="23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Y4" s="19"/>
      <c r="GZ4" s="23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T4" s="19"/>
      <c r="IU4" s="23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O4" s="19"/>
      <c r="KP4" s="23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J4" s="19"/>
      <c r="MK4" s="23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E4" s="19"/>
      <c r="OF4" s="23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Z4" s="19"/>
      <c r="QA4" s="23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U4" s="19"/>
      <c r="RV4" s="23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P4" s="172" t="s">
        <v>96</v>
      </c>
      <c r="TQ4" s="173"/>
      <c r="TR4" s="45">
        <v>128</v>
      </c>
      <c r="TT4" s="19"/>
      <c r="TU4" s="19"/>
    </row>
    <row r="5" spans="1:542" ht="15.75" thickBot="1">
      <c r="B5" s="178" t="s">
        <v>93</v>
      </c>
      <c r="C5" s="179"/>
      <c r="D5" s="179"/>
      <c r="E5" s="179"/>
      <c r="F5" s="180"/>
      <c r="H5" s="26"/>
      <c r="I5" s="26"/>
      <c r="J5" s="26"/>
      <c r="K5" s="26"/>
      <c r="L5" s="26"/>
      <c r="M5" s="26"/>
      <c r="N5" s="26"/>
      <c r="O5" s="26"/>
      <c r="P5" s="26"/>
      <c r="Q5" s="26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P5" s="174" t="s">
        <v>89</v>
      </c>
      <c r="TQ5" s="175"/>
    </row>
    <row r="6" spans="1:542" ht="15.75" thickBot="1"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</row>
    <row r="7" spans="1:542">
      <c r="B7" s="166" t="s">
        <v>94</v>
      </c>
      <c r="C7" s="167"/>
      <c r="D7" s="167"/>
      <c r="E7" s="167"/>
      <c r="F7" s="168"/>
    </row>
    <row r="8" spans="1:542" ht="15.75" thickBot="1">
      <c r="B8" s="169" t="s">
        <v>95</v>
      </c>
      <c r="C8" s="170"/>
      <c r="D8" s="170"/>
      <c r="E8" s="170"/>
      <c r="F8" s="171"/>
      <c r="DH8">
        <v>20</v>
      </c>
      <c r="FC8" s="113">
        <v>0.3</v>
      </c>
      <c r="GX8" s="113">
        <v>0.4</v>
      </c>
      <c r="IS8" s="113">
        <v>0.5</v>
      </c>
      <c r="KN8" s="113">
        <v>0.6</v>
      </c>
      <c r="MI8" s="113">
        <v>0.7</v>
      </c>
      <c r="OD8" s="113">
        <v>0.8</v>
      </c>
      <c r="PY8" s="113">
        <v>0.9</v>
      </c>
      <c r="RT8" s="112" t="s">
        <v>78</v>
      </c>
    </row>
    <row r="9" spans="1:542" ht="15.75" customHeight="1"/>
    <row r="10" spans="1:542" ht="15.75" customHeight="1" thickBot="1">
      <c r="S10" s="162" t="s">
        <v>79</v>
      </c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13">
        <v>0.1</v>
      </c>
      <c r="BN10" s="156">
        <v>0.1</v>
      </c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I10" s="156">
        <v>0.2</v>
      </c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D10" s="156">
        <v>0.3</v>
      </c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Y10" s="156">
        <v>0.4</v>
      </c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T10" s="156">
        <v>0.5</v>
      </c>
      <c r="IU10" s="156"/>
      <c r="IV10" s="156"/>
      <c r="IW10" s="156"/>
      <c r="IX10" s="156"/>
      <c r="IY10" s="156"/>
      <c r="IZ10" s="156"/>
      <c r="JA10" s="156"/>
      <c r="JB10" s="156"/>
      <c r="JC10" s="156"/>
      <c r="JD10" s="156"/>
      <c r="JE10" s="156"/>
      <c r="JF10" s="156"/>
      <c r="JG10" s="156"/>
      <c r="JH10" s="156"/>
      <c r="JI10" s="156"/>
      <c r="JJ10" s="156"/>
      <c r="JK10" s="156"/>
      <c r="JL10" s="156"/>
      <c r="JM10" s="156"/>
      <c r="JN10" s="156"/>
      <c r="JO10" s="156"/>
      <c r="JP10" s="156"/>
      <c r="JQ10" s="156"/>
      <c r="JR10" s="156"/>
      <c r="JS10" s="156"/>
      <c r="JT10" s="156"/>
      <c r="JU10" s="156"/>
      <c r="JV10" s="156"/>
      <c r="JW10" s="156"/>
      <c r="JX10" s="156"/>
      <c r="JY10" s="156"/>
      <c r="JZ10" s="156"/>
      <c r="KA10" s="156"/>
      <c r="KB10" s="156"/>
      <c r="KC10" s="156"/>
      <c r="KD10" s="156"/>
      <c r="KE10" s="156"/>
      <c r="KF10" s="156"/>
      <c r="KG10" s="156"/>
      <c r="KH10" s="156"/>
      <c r="KI10" s="156"/>
      <c r="KJ10" s="156"/>
      <c r="KK10" s="156"/>
      <c r="KL10" s="156"/>
      <c r="KM10" s="156"/>
      <c r="KO10" s="156">
        <v>0.6</v>
      </c>
      <c r="KP10" s="156"/>
      <c r="KQ10" s="156"/>
      <c r="KR10" s="156"/>
      <c r="KS10" s="156"/>
      <c r="KT10" s="156"/>
      <c r="KU10" s="156"/>
      <c r="KV10" s="156"/>
      <c r="KW10" s="156"/>
      <c r="KX10" s="156"/>
      <c r="KY10" s="156"/>
      <c r="KZ10" s="156"/>
      <c r="LA10" s="156"/>
      <c r="LB10" s="156"/>
      <c r="LC10" s="156"/>
      <c r="LD10" s="156"/>
      <c r="LE10" s="156"/>
      <c r="LF10" s="156"/>
      <c r="LG10" s="156"/>
      <c r="LH10" s="156"/>
      <c r="LI10" s="156"/>
      <c r="LJ10" s="156"/>
      <c r="LK10" s="156"/>
      <c r="LL10" s="156"/>
      <c r="LM10" s="156"/>
      <c r="LN10" s="156"/>
      <c r="LO10" s="156"/>
      <c r="LP10" s="156"/>
      <c r="LQ10" s="156"/>
      <c r="LR10" s="156"/>
      <c r="LS10" s="156"/>
      <c r="LT10" s="156"/>
      <c r="LU10" s="156"/>
      <c r="LV10" s="156"/>
      <c r="LW10" s="156"/>
      <c r="LX10" s="156"/>
      <c r="LY10" s="156"/>
      <c r="LZ10" s="156"/>
      <c r="MA10" s="156"/>
      <c r="MB10" s="156"/>
      <c r="MC10" s="156"/>
      <c r="MD10" s="156"/>
      <c r="ME10" s="156"/>
      <c r="MF10" s="156"/>
      <c r="MG10" s="156"/>
      <c r="MH10" s="156"/>
      <c r="MJ10" s="156">
        <v>0.7</v>
      </c>
      <c r="MK10" s="156"/>
      <c r="ML10" s="156"/>
      <c r="MM10" s="156"/>
      <c r="MN10" s="156"/>
      <c r="MO10" s="156"/>
      <c r="MP10" s="156"/>
      <c r="MQ10" s="156"/>
      <c r="MR10" s="156"/>
      <c r="MS10" s="156"/>
      <c r="MT10" s="156"/>
      <c r="MU10" s="156"/>
      <c r="MV10" s="156"/>
      <c r="MW10" s="156"/>
      <c r="MX10" s="156"/>
      <c r="MY10" s="156"/>
      <c r="MZ10" s="156"/>
      <c r="NA10" s="156"/>
      <c r="NB10" s="156"/>
      <c r="NC10" s="156"/>
      <c r="ND10" s="156"/>
      <c r="NE10" s="156"/>
      <c r="NF10" s="156"/>
      <c r="NG10" s="156"/>
      <c r="NH10" s="156"/>
      <c r="NI10" s="156"/>
      <c r="NJ10" s="156"/>
      <c r="NK10" s="156"/>
      <c r="NL10" s="156"/>
      <c r="NM10" s="156"/>
      <c r="NN10" s="156"/>
      <c r="NO10" s="156"/>
      <c r="NP10" s="156"/>
      <c r="NQ10" s="156"/>
      <c r="NR10" s="156"/>
      <c r="NS10" s="156"/>
      <c r="NT10" s="156"/>
      <c r="NU10" s="156"/>
      <c r="NV10" s="156"/>
      <c r="NW10" s="156"/>
      <c r="NX10" s="156"/>
      <c r="NY10" s="156"/>
      <c r="NZ10" s="156"/>
      <c r="OA10" s="156"/>
      <c r="OB10" s="156"/>
      <c r="OC10" s="156"/>
      <c r="OE10" s="156">
        <v>0.8</v>
      </c>
      <c r="OF10" s="156"/>
      <c r="OG10" s="156"/>
      <c r="OH10" s="156"/>
      <c r="OI10" s="156"/>
      <c r="OJ10" s="156"/>
      <c r="OK10" s="156"/>
      <c r="OL10" s="156"/>
      <c r="OM10" s="156"/>
      <c r="ON10" s="156"/>
      <c r="OO10" s="156"/>
      <c r="OP10" s="156"/>
      <c r="OQ10" s="156"/>
      <c r="OR10" s="156"/>
      <c r="OS10" s="156"/>
      <c r="OT10" s="156"/>
      <c r="OU10" s="156"/>
      <c r="OV10" s="156"/>
      <c r="OW10" s="156"/>
      <c r="OX10" s="156"/>
      <c r="OY10" s="156"/>
      <c r="OZ10" s="156"/>
      <c r="PA10" s="156"/>
      <c r="PB10" s="156"/>
      <c r="PC10" s="156"/>
      <c r="PD10" s="156"/>
      <c r="PE10" s="156"/>
      <c r="PF10" s="156"/>
      <c r="PG10" s="156"/>
      <c r="PH10" s="156"/>
      <c r="PI10" s="156"/>
      <c r="PJ10" s="156"/>
      <c r="PK10" s="156"/>
      <c r="PL10" s="156"/>
      <c r="PM10" s="156"/>
      <c r="PN10" s="156"/>
      <c r="PO10" s="156"/>
      <c r="PP10" s="156"/>
      <c r="PQ10" s="156"/>
      <c r="PR10" s="156"/>
      <c r="PS10" s="156"/>
      <c r="PT10" s="156"/>
      <c r="PU10" s="156"/>
      <c r="PV10" s="156"/>
      <c r="PW10" s="156"/>
      <c r="PX10" s="156"/>
      <c r="PZ10" s="156">
        <v>0.9</v>
      </c>
      <c r="QA10" s="156"/>
      <c r="QB10" s="156"/>
      <c r="QC10" s="156"/>
      <c r="QD10" s="156"/>
      <c r="QE10" s="156"/>
      <c r="QF10" s="156"/>
      <c r="QG10" s="156"/>
      <c r="QH10" s="156"/>
      <c r="QI10" s="156"/>
      <c r="QJ10" s="156"/>
      <c r="QK10" s="156"/>
      <c r="QL10" s="156"/>
      <c r="QM10" s="156"/>
      <c r="QN10" s="156"/>
      <c r="QO10" s="156"/>
      <c r="QP10" s="156"/>
      <c r="QQ10" s="156"/>
      <c r="QR10" s="156"/>
      <c r="QS10" s="156"/>
      <c r="QT10" s="156"/>
      <c r="QU10" s="156"/>
      <c r="QV10" s="156"/>
      <c r="QW10" s="156"/>
      <c r="QX10" s="156"/>
      <c r="QY10" s="156"/>
      <c r="QZ10" s="156"/>
      <c r="RA10" s="156"/>
      <c r="RB10" s="156"/>
      <c r="RC10" s="156"/>
      <c r="RD10" s="156"/>
      <c r="RE10" s="156"/>
      <c r="RF10" s="156"/>
      <c r="RG10" s="156"/>
      <c r="RH10" s="156"/>
      <c r="RI10" s="156"/>
      <c r="RJ10" s="156"/>
      <c r="RK10" s="156"/>
      <c r="RL10" s="156"/>
      <c r="RM10" s="156"/>
      <c r="RN10" s="156"/>
      <c r="RO10" s="156"/>
      <c r="RP10" s="156"/>
      <c r="RQ10" s="156"/>
      <c r="RR10" s="156"/>
      <c r="RS10" s="156"/>
      <c r="RU10" s="162" t="s">
        <v>78</v>
      </c>
      <c r="RV10" s="162"/>
      <c r="RW10" s="162"/>
      <c r="RX10" s="162"/>
      <c r="RY10" s="162"/>
      <c r="RZ10" s="162"/>
      <c r="SA10" s="162"/>
      <c r="SB10" s="162"/>
      <c r="SC10" s="162"/>
      <c r="SD10" s="162"/>
      <c r="SE10" s="162"/>
      <c r="SF10" s="162"/>
      <c r="SG10" s="162"/>
      <c r="SH10" s="162"/>
      <c r="SI10" s="162"/>
      <c r="SJ10" s="162"/>
      <c r="SK10" s="162"/>
      <c r="SL10" s="162"/>
      <c r="SM10" s="162"/>
      <c r="SN10" s="162"/>
      <c r="SO10" s="162"/>
      <c r="SP10" s="162"/>
      <c r="SQ10" s="162"/>
      <c r="SR10" s="162"/>
      <c r="SS10" s="162"/>
      <c r="ST10" s="162"/>
      <c r="SU10" s="162"/>
      <c r="SV10" s="162"/>
      <c r="SW10" s="162"/>
      <c r="SX10" s="162"/>
      <c r="SY10" s="162"/>
      <c r="SZ10" s="162"/>
      <c r="TA10" s="162"/>
      <c r="TB10" s="162"/>
      <c r="TC10" s="162"/>
      <c r="TD10" s="162"/>
      <c r="TE10" s="162"/>
      <c r="TF10" s="162"/>
      <c r="TG10" s="162"/>
      <c r="TH10" s="162"/>
      <c r="TI10" s="162"/>
      <c r="TJ10" s="162"/>
      <c r="TK10" s="162"/>
      <c r="TL10" s="162"/>
      <c r="TM10" s="162"/>
      <c r="TN10" s="162"/>
    </row>
    <row r="11" spans="1:542" ht="19.5" thickBot="1">
      <c r="B11" s="87"/>
      <c r="C11" s="163" t="s">
        <v>90</v>
      </c>
      <c r="D11" s="164"/>
      <c r="E11" s="164"/>
      <c r="F11" s="165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S11" s="157" t="s">
        <v>1</v>
      </c>
      <c r="T11" s="157"/>
      <c r="U11" s="157"/>
      <c r="V11" s="157"/>
      <c r="W11" s="157"/>
      <c r="X11" s="157"/>
      <c r="Y11" s="158"/>
      <c r="Z11" s="159" t="s">
        <v>2</v>
      </c>
      <c r="AA11" s="160"/>
      <c r="AB11" s="160"/>
      <c r="AC11" s="160"/>
      <c r="AD11" s="160"/>
      <c r="AE11" s="161"/>
      <c r="AF11" s="159" t="s">
        <v>147</v>
      </c>
      <c r="AG11" s="160"/>
      <c r="AH11" s="160"/>
      <c r="AI11" s="160"/>
      <c r="AJ11" s="160"/>
      <c r="AK11" s="161"/>
      <c r="AL11" s="159" t="s">
        <v>148</v>
      </c>
      <c r="AM11" s="160"/>
      <c r="AN11" s="160"/>
      <c r="AO11" s="160"/>
      <c r="AP11" s="160"/>
      <c r="AQ11" s="161"/>
      <c r="AR11" s="159" t="s">
        <v>149</v>
      </c>
      <c r="AS11" s="160"/>
      <c r="AT11" s="160"/>
      <c r="AU11" s="160"/>
      <c r="AV11" s="160"/>
      <c r="AW11" s="161"/>
      <c r="AX11" s="159" t="s">
        <v>150</v>
      </c>
      <c r="AY11" s="160"/>
      <c r="AZ11" s="160"/>
      <c r="BA11" s="160"/>
      <c r="BB11" s="160"/>
      <c r="BC11" s="161"/>
      <c r="BD11" s="159" t="s">
        <v>3</v>
      </c>
      <c r="BE11" s="160"/>
      <c r="BF11" s="160"/>
      <c r="BG11" s="160"/>
      <c r="BH11" s="160"/>
      <c r="BI11" s="161"/>
      <c r="BJ11" s="19" t="s">
        <v>151</v>
      </c>
      <c r="BK11" s="19" t="s">
        <v>133</v>
      </c>
      <c r="BL11" s="19" t="s">
        <v>152</v>
      </c>
      <c r="BM11" s="87"/>
      <c r="BN11" s="157" t="s">
        <v>1</v>
      </c>
      <c r="BO11" s="157"/>
      <c r="BP11" s="157"/>
      <c r="BQ11" s="157"/>
      <c r="BR11" s="157"/>
      <c r="BS11" s="157"/>
      <c r="BT11" s="158"/>
      <c r="BU11" s="159" t="s">
        <v>2</v>
      </c>
      <c r="BV11" s="160"/>
      <c r="BW11" s="160"/>
      <c r="BX11" s="160"/>
      <c r="BY11" s="160"/>
      <c r="BZ11" s="161"/>
      <c r="CA11" s="159" t="s">
        <v>147</v>
      </c>
      <c r="CB11" s="160"/>
      <c r="CC11" s="160"/>
      <c r="CD11" s="160"/>
      <c r="CE11" s="160"/>
      <c r="CF11" s="161"/>
      <c r="CG11" s="159" t="s">
        <v>148</v>
      </c>
      <c r="CH11" s="160"/>
      <c r="CI11" s="160"/>
      <c r="CJ11" s="160"/>
      <c r="CK11" s="160"/>
      <c r="CL11" s="161"/>
      <c r="CM11" s="159" t="s">
        <v>149</v>
      </c>
      <c r="CN11" s="160"/>
      <c r="CO11" s="160"/>
      <c r="CP11" s="160"/>
      <c r="CQ11" s="160"/>
      <c r="CR11" s="161"/>
      <c r="CS11" s="159" t="s">
        <v>150</v>
      </c>
      <c r="CT11" s="160"/>
      <c r="CU11" s="160"/>
      <c r="CV11" s="160"/>
      <c r="CW11" s="160"/>
      <c r="CX11" s="161"/>
      <c r="CY11" s="159" t="s">
        <v>3</v>
      </c>
      <c r="CZ11" s="160"/>
      <c r="DA11" s="160"/>
      <c r="DB11" s="160"/>
      <c r="DC11" s="160"/>
      <c r="DD11" s="161"/>
      <c r="DE11" s="19" t="s">
        <v>151</v>
      </c>
      <c r="DF11" s="19" t="s">
        <v>133</v>
      </c>
      <c r="DG11" s="19" t="s">
        <v>152</v>
      </c>
      <c r="DH11" s="87"/>
      <c r="DI11" s="157" t="s">
        <v>1</v>
      </c>
      <c r="DJ11" s="157"/>
      <c r="DK11" s="157"/>
      <c r="DL11" s="157"/>
      <c r="DM11" s="157"/>
      <c r="DN11" s="157"/>
      <c r="DO11" s="158"/>
      <c r="DP11" s="159" t="s">
        <v>2</v>
      </c>
      <c r="DQ11" s="160"/>
      <c r="DR11" s="160"/>
      <c r="DS11" s="160"/>
      <c r="DT11" s="160"/>
      <c r="DU11" s="161"/>
      <c r="DV11" s="159" t="s">
        <v>147</v>
      </c>
      <c r="DW11" s="160"/>
      <c r="DX11" s="160"/>
      <c r="DY11" s="160"/>
      <c r="DZ11" s="160"/>
      <c r="EA11" s="161"/>
      <c r="EB11" s="159" t="s">
        <v>148</v>
      </c>
      <c r="EC11" s="160"/>
      <c r="ED11" s="160"/>
      <c r="EE11" s="160"/>
      <c r="EF11" s="160"/>
      <c r="EG11" s="161"/>
      <c r="EH11" s="159" t="s">
        <v>149</v>
      </c>
      <c r="EI11" s="160"/>
      <c r="EJ11" s="160"/>
      <c r="EK11" s="160"/>
      <c r="EL11" s="160"/>
      <c r="EM11" s="161"/>
      <c r="EN11" s="159" t="s">
        <v>150</v>
      </c>
      <c r="EO11" s="160"/>
      <c r="EP11" s="160"/>
      <c r="EQ11" s="160"/>
      <c r="ER11" s="160"/>
      <c r="ES11" s="161"/>
      <c r="ET11" s="159" t="s">
        <v>3</v>
      </c>
      <c r="EU11" s="160"/>
      <c r="EV11" s="160"/>
      <c r="EW11" s="160"/>
      <c r="EX11" s="160"/>
      <c r="EY11" s="161"/>
      <c r="EZ11" s="19" t="s">
        <v>151</v>
      </c>
      <c r="FA11" s="19" t="s">
        <v>133</v>
      </c>
      <c r="FB11" s="19" t="s">
        <v>152</v>
      </c>
      <c r="FC11" s="87"/>
      <c r="FD11" s="157" t="s">
        <v>1</v>
      </c>
      <c r="FE11" s="157"/>
      <c r="FF11" s="157"/>
      <c r="FG11" s="157"/>
      <c r="FH11" s="157"/>
      <c r="FI11" s="157"/>
      <c r="FJ11" s="158"/>
      <c r="FK11" s="159" t="s">
        <v>2</v>
      </c>
      <c r="FL11" s="160"/>
      <c r="FM11" s="160"/>
      <c r="FN11" s="160"/>
      <c r="FO11" s="160"/>
      <c r="FP11" s="161"/>
      <c r="FQ11" s="159" t="s">
        <v>147</v>
      </c>
      <c r="FR11" s="160"/>
      <c r="FS11" s="160"/>
      <c r="FT11" s="160"/>
      <c r="FU11" s="160"/>
      <c r="FV11" s="161"/>
      <c r="FW11" s="159" t="s">
        <v>148</v>
      </c>
      <c r="FX11" s="160"/>
      <c r="FY11" s="160"/>
      <c r="FZ11" s="160"/>
      <c r="GA11" s="160"/>
      <c r="GB11" s="161"/>
      <c r="GC11" s="159" t="s">
        <v>149</v>
      </c>
      <c r="GD11" s="160"/>
      <c r="GE11" s="160"/>
      <c r="GF11" s="160"/>
      <c r="GG11" s="160"/>
      <c r="GH11" s="161"/>
      <c r="GI11" s="159" t="s">
        <v>150</v>
      </c>
      <c r="GJ11" s="160"/>
      <c r="GK11" s="160"/>
      <c r="GL11" s="160"/>
      <c r="GM11" s="160"/>
      <c r="GN11" s="161"/>
      <c r="GO11" s="159" t="s">
        <v>3</v>
      </c>
      <c r="GP11" s="160"/>
      <c r="GQ11" s="160"/>
      <c r="GR11" s="160"/>
      <c r="GS11" s="160"/>
      <c r="GT11" s="161"/>
      <c r="GU11" s="19" t="s">
        <v>151</v>
      </c>
      <c r="GV11" s="19" t="s">
        <v>133</v>
      </c>
      <c r="GW11" s="19" t="s">
        <v>152</v>
      </c>
      <c r="GX11" s="87"/>
      <c r="GY11" s="157" t="s">
        <v>1</v>
      </c>
      <c r="GZ11" s="157"/>
      <c r="HA11" s="157"/>
      <c r="HB11" s="157"/>
      <c r="HC11" s="157"/>
      <c r="HD11" s="157"/>
      <c r="HE11" s="158"/>
      <c r="HF11" s="159" t="s">
        <v>2</v>
      </c>
      <c r="HG11" s="160"/>
      <c r="HH11" s="160"/>
      <c r="HI11" s="160"/>
      <c r="HJ11" s="160"/>
      <c r="HK11" s="161"/>
      <c r="HL11" s="159" t="s">
        <v>147</v>
      </c>
      <c r="HM11" s="160"/>
      <c r="HN11" s="160"/>
      <c r="HO11" s="160"/>
      <c r="HP11" s="160"/>
      <c r="HQ11" s="161"/>
      <c r="HR11" s="159" t="s">
        <v>148</v>
      </c>
      <c r="HS11" s="160"/>
      <c r="HT11" s="160"/>
      <c r="HU11" s="160"/>
      <c r="HV11" s="160"/>
      <c r="HW11" s="161"/>
      <c r="HX11" s="159" t="s">
        <v>149</v>
      </c>
      <c r="HY11" s="160"/>
      <c r="HZ11" s="160"/>
      <c r="IA11" s="160"/>
      <c r="IB11" s="160"/>
      <c r="IC11" s="161"/>
      <c r="ID11" s="159" t="s">
        <v>150</v>
      </c>
      <c r="IE11" s="160"/>
      <c r="IF11" s="160"/>
      <c r="IG11" s="160"/>
      <c r="IH11" s="160"/>
      <c r="II11" s="161"/>
      <c r="IJ11" s="159" t="s">
        <v>3</v>
      </c>
      <c r="IK11" s="160"/>
      <c r="IL11" s="160"/>
      <c r="IM11" s="160"/>
      <c r="IN11" s="160"/>
      <c r="IO11" s="161"/>
      <c r="IP11" s="19" t="s">
        <v>151</v>
      </c>
      <c r="IQ11" s="19" t="s">
        <v>133</v>
      </c>
      <c r="IR11" s="19" t="s">
        <v>152</v>
      </c>
      <c r="IS11" s="87"/>
      <c r="IT11" s="157" t="s">
        <v>1</v>
      </c>
      <c r="IU11" s="157"/>
      <c r="IV11" s="157"/>
      <c r="IW11" s="157"/>
      <c r="IX11" s="157"/>
      <c r="IY11" s="157"/>
      <c r="IZ11" s="158"/>
      <c r="JA11" s="159" t="s">
        <v>2</v>
      </c>
      <c r="JB11" s="160"/>
      <c r="JC11" s="160"/>
      <c r="JD11" s="160"/>
      <c r="JE11" s="160"/>
      <c r="JF11" s="161"/>
      <c r="JG11" s="159" t="s">
        <v>147</v>
      </c>
      <c r="JH11" s="160"/>
      <c r="JI11" s="160"/>
      <c r="JJ11" s="160"/>
      <c r="JK11" s="160"/>
      <c r="JL11" s="161"/>
      <c r="JM11" s="159" t="s">
        <v>148</v>
      </c>
      <c r="JN11" s="160"/>
      <c r="JO11" s="160"/>
      <c r="JP11" s="160"/>
      <c r="JQ11" s="160"/>
      <c r="JR11" s="161"/>
      <c r="JS11" s="159" t="s">
        <v>149</v>
      </c>
      <c r="JT11" s="160"/>
      <c r="JU11" s="160"/>
      <c r="JV11" s="160"/>
      <c r="JW11" s="160"/>
      <c r="JX11" s="161"/>
      <c r="JY11" s="159" t="s">
        <v>150</v>
      </c>
      <c r="JZ11" s="160"/>
      <c r="KA11" s="160"/>
      <c r="KB11" s="160"/>
      <c r="KC11" s="160"/>
      <c r="KD11" s="161"/>
      <c r="KE11" s="159" t="s">
        <v>3</v>
      </c>
      <c r="KF11" s="160"/>
      <c r="KG11" s="160"/>
      <c r="KH11" s="160"/>
      <c r="KI11" s="160"/>
      <c r="KJ11" s="161"/>
      <c r="KK11" s="19" t="s">
        <v>151</v>
      </c>
      <c r="KL11" s="19" t="s">
        <v>133</v>
      </c>
      <c r="KM11" s="19" t="s">
        <v>152</v>
      </c>
      <c r="KN11" s="87"/>
      <c r="KO11" s="157" t="s">
        <v>1</v>
      </c>
      <c r="KP11" s="157"/>
      <c r="KQ11" s="157"/>
      <c r="KR11" s="157"/>
      <c r="KS11" s="157"/>
      <c r="KT11" s="157"/>
      <c r="KU11" s="158"/>
      <c r="KV11" s="159" t="s">
        <v>2</v>
      </c>
      <c r="KW11" s="160"/>
      <c r="KX11" s="160"/>
      <c r="KY11" s="160"/>
      <c r="KZ11" s="160"/>
      <c r="LA11" s="161"/>
      <c r="LB11" s="159" t="s">
        <v>147</v>
      </c>
      <c r="LC11" s="160"/>
      <c r="LD11" s="160"/>
      <c r="LE11" s="160"/>
      <c r="LF11" s="160"/>
      <c r="LG11" s="161"/>
      <c r="LH11" s="159" t="s">
        <v>148</v>
      </c>
      <c r="LI11" s="160"/>
      <c r="LJ11" s="160"/>
      <c r="LK11" s="160"/>
      <c r="LL11" s="160"/>
      <c r="LM11" s="161"/>
      <c r="LN11" s="159" t="s">
        <v>149</v>
      </c>
      <c r="LO11" s="160"/>
      <c r="LP11" s="160"/>
      <c r="LQ11" s="160"/>
      <c r="LR11" s="160"/>
      <c r="LS11" s="161"/>
      <c r="LT11" s="159" t="s">
        <v>150</v>
      </c>
      <c r="LU11" s="160"/>
      <c r="LV11" s="160"/>
      <c r="LW11" s="160"/>
      <c r="LX11" s="160"/>
      <c r="LY11" s="161"/>
      <c r="LZ11" s="159" t="s">
        <v>3</v>
      </c>
      <c r="MA11" s="160"/>
      <c r="MB11" s="160"/>
      <c r="MC11" s="160"/>
      <c r="MD11" s="160"/>
      <c r="ME11" s="161"/>
      <c r="MF11" s="19" t="s">
        <v>151</v>
      </c>
      <c r="MG11" s="19" t="s">
        <v>133</v>
      </c>
      <c r="MH11" s="19" t="s">
        <v>152</v>
      </c>
      <c r="MI11" s="87"/>
      <c r="MJ11" s="157" t="s">
        <v>1</v>
      </c>
      <c r="MK11" s="157"/>
      <c r="ML11" s="157"/>
      <c r="MM11" s="157"/>
      <c r="MN11" s="157"/>
      <c r="MO11" s="157"/>
      <c r="MP11" s="158"/>
      <c r="MQ11" s="159" t="s">
        <v>2</v>
      </c>
      <c r="MR11" s="160"/>
      <c r="MS11" s="160"/>
      <c r="MT11" s="160"/>
      <c r="MU11" s="160"/>
      <c r="MV11" s="161"/>
      <c r="MW11" s="159" t="s">
        <v>147</v>
      </c>
      <c r="MX11" s="160"/>
      <c r="MY11" s="160"/>
      <c r="MZ11" s="160"/>
      <c r="NA11" s="160"/>
      <c r="NB11" s="161"/>
      <c r="NC11" s="159" t="s">
        <v>148</v>
      </c>
      <c r="ND11" s="160"/>
      <c r="NE11" s="160"/>
      <c r="NF11" s="160"/>
      <c r="NG11" s="160"/>
      <c r="NH11" s="161"/>
      <c r="NI11" s="159" t="s">
        <v>149</v>
      </c>
      <c r="NJ11" s="160"/>
      <c r="NK11" s="160"/>
      <c r="NL11" s="160"/>
      <c r="NM11" s="160"/>
      <c r="NN11" s="161"/>
      <c r="NO11" s="159" t="s">
        <v>150</v>
      </c>
      <c r="NP11" s="160"/>
      <c r="NQ11" s="160"/>
      <c r="NR11" s="160"/>
      <c r="NS11" s="160"/>
      <c r="NT11" s="161"/>
      <c r="NU11" s="159" t="s">
        <v>3</v>
      </c>
      <c r="NV11" s="160"/>
      <c r="NW11" s="160"/>
      <c r="NX11" s="160"/>
      <c r="NY11" s="160"/>
      <c r="NZ11" s="161"/>
      <c r="OA11" s="19" t="s">
        <v>151</v>
      </c>
      <c r="OB11" s="19" t="s">
        <v>133</v>
      </c>
      <c r="OC11" s="19" t="s">
        <v>152</v>
      </c>
      <c r="OD11" s="87"/>
      <c r="OE11" s="157" t="s">
        <v>1</v>
      </c>
      <c r="OF11" s="157"/>
      <c r="OG11" s="157"/>
      <c r="OH11" s="157"/>
      <c r="OI11" s="157"/>
      <c r="OJ11" s="157"/>
      <c r="OK11" s="158"/>
      <c r="OL11" s="159" t="s">
        <v>2</v>
      </c>
      <c r="OM11" s="160"/>
      <c r="ON11" s="160"/>
      <c r="OO11" s="160"/>
      <c r="OP11" s="160"/>
      <c r="OQ11" s="161"/>
      <c r="OR11" s="159" t="s">
        <v>147</v>
      </c>
      <c r="OS11" s="160"/>
      <c r="OT11" s="160"/>
      <c r="OU11" s="160"/>
      <c r="OV11" s="160"/>
      <c r="OW11" s="161"/>
      <c r="OX11" s="159" t="s">
        <v>148</v>
      </c>
      <c r="OY11" s="160"/>
      <c r="OZ11" s="160"/>
      <c r="PA11" s="160"/>
      <c r="PB11" s="160"/>
      <c r="PC11" s="161"/>
      <c r="PD11" s="159" t="s">
        <v>149</v>
      </c>
      <c r="PE11" s="160"/>
      <c r="PF11" s="160"/>
      <c r="PG11" s="160"/>
      <c r="PH11" s="160"/>
      <c r="PI11" s="161"/>
      <c r="PJ11" s="159" t="s">
        <v>150</v>
      </c>
      <c r="PK11" s="160"/>
      <c r="PL11" s="160"/>
      <c r="PM11" s="160"/>
      <c r="PN11" s="160"/>
      <c r="PO11" s="161"/>
      <c r="PP11" s="159" t="s">
        <v>3</v>
      </c>
      <c r="PQ11" s="160"/>
      <c r="PR11" s="160"/>
      <c r="PS11" s="160"/>
      <c r="PT11" s="160"/>
      <c r="PU11" s="161"/>
      <c r="PV11" s="19" t="s">
        <v>151</v>
      </c>
      <c r="PW11" s="19" t="s">
        <v>133</v>
      </c>
      <c r="PX11" s="19" t="s">
        <v>152</v>
      </c>
      <c r="PY11" s="87"/>
      <c r="PZ11" s="157" t="s">
        <v>1</v>
      </c>
      <c r="QA11" s="157"/>
      <c r="QB11" s="157"/>
      <c r="QC11" s="157"/>
      <c r="QD11" s="157"/>
      <c r="QE11" s="157"/>
      <c r="QF11" s="158"/>
      <c r="QG11" s="159" t="s">
        <v>2</v>
      </c>
      <c r="QH11" s="160"/>
      <c r="QI11" s="160"/>
      <c r="QJ11" s="160"/>
      <c r="QK11" s="160"/>
      <c r="QL11" s="161"/>
      <c r="QM11" s="159" t="s">
        <v>147</v>
      </c>
      <c r="QN11" s="160"/>
      <c r="QO11" s="160"/>
      <c r="QP11" s="160"/>
      <c r="QQ11" s="160"/>
      <c r="QR11" s="161"/>
      <c r="QS11" s="159" t="s">
        <v>148</v>
      </c>
      <c r="QT11" s="160"/>
      <c r="QU11" s="160"/>
      <c r="QV11" s="160"/>
      <c r="QW11" s="160"/>
      <c r="QX11" s="161"/>
      <c r="QY11" s="159" t="s">
        <v>149</v>
      </c>
      <c r="QZ11" s="160"/>
      <c r="RA11" s="160"/>
      <c r="RB11" s="160"/>
      <c r="RC11" s="160"/>
      <c r="RD11" s="161"/>
      <c r="RE11" s="159" t="s">
        <v>150</v>
      </c>
      <c r="RF11" s="160"/>
      <c r="RG11" s="160"/>
      <c r="RH11" s="160"/>
      <c r="RI11" s="160"/>
      <c r="RJ11" s="161"/>
      <c r="RK11" s="159" t="s">
        <v>3</v>
      </c>
      <c r="RL11" s="160"/>
      <c r="RM11" s="160"/>
      <c r="RN11" s="160"/>
      <c r="RO11" s="160"/>
      <c r="RP11" s="161"/>
      <c r="RQ11" s="19" t="s">
        <v>151</v>
      </c>
      <c r="RR11" s="19" t="s">
        <v>133</v>
      </c>
      <c r="RS11" s="19" t="s">
        <v>152</v>
      </c>
      <c r="RT11" s="87"/>
      <c r="RU11" s="157" t="s">
        <v>1</v>
      </c>
      <c r="RV11" s="157"/>
      <c r="RW11" s="157"/>
      <c r="RX11" s="157"/>
      <c r="RY11" s="157"/>
      <c r="RZ11" s="157"/>
      <c r="SA11" s="158"/>
      <c r="SB11" s="159" t="s">
        <v>2</v>
      </c>
      <c r="SC11" s="160"/>
      <c r="SD11" s="160"/>
      <c r="SE11" s="160"/>
      <c r="SF11" s="160"/>
      <c r="SG11" s="161"/>
      <c r="SH11" s="159" t="s">
        <v>147</v>
      </c>
      <c r="SI11" s="160"/>
      <c r="SJ11" s="160"/>
      <c r="SK11" s="160"/>
      <c r="SL11" s="160"/>
      <c r="SM11" s="161"/>
      <c r="SN11" s="159" t="s">
        <v>148</v>
      </c>
      <c r="SO11" s="160"/>
      <c r="SP11" s="160"/>
      <c r="SQ11" s="160"/>
      <c r="SR11" s="160"/>
      <c r="SS11" s="161"/>
      <c r="ST11" s="159" t="s">
        <v>149</v>
      </c>
      <c r="SU11" s="160"/>
      <c r="SV11" s="160"/>
      <c r="SW11" s="160"/>
      <c r="SX11" s="160"/>
      <c r="SY11" s="161"/>
      <c r="SZ11" s="159" t="s">
        <v>150</v>
      </c>
      <c r="TA11" s="160"/>
      <c r="TB11" s="160"/>
      <c r="TC11" s="160"/>
      <c r="TD11" s="160"/>
      <c r="TE11" s="161"/>
      <c r="TF11" s="159" t="s">
        <v>3</v>
      </c>
      <c r="TG11" s="160"/>
      <c r="TH11" s="160"/>
      <c r="TI11" s="160"/>
      <c r="TJ11" s="160"/>
      <c r="TK11" s="161"/>
      <c r="TL11" s="19" t="s">
        <v>151</v>
      </c>
      <c r="TM11" s="19" t="s">
        <v>133</v>
      </c>
      <c r="TN11" s="19" t="s">
        <v>152</v>
      </c>
      <c r="TO11" s="163" t="s">
        <v>91</v>
      </c>
      <c r="TP11" s="164"/>
      <c r="TQ11" s="165"/>
      <c r="TR11" s="151" t="s">
        <v>98</v>
      </c>
      <c r="TS11" s="152"/>
      <c r="TT11" s="152"/>
      <c r="TU11" s="153"/>
      <c r="TV11" s="24" t="s">
        <v>87</v>
      </c>
    </row>
    <row r="12" spans="1:542" ht="15.75" customHeight="1">
      <c r="B12" s="60"/>
      <c r="C12" s="52" t="s">
        <v>63</v>
      </c>
      <c r="D12" s="53" t="s">
        <v>97</v>
      </c>
      <c r="E12" s="53" t="s">
        <v>64</v>
      </c>
      <c r="F12" s="61" t="s">
        <v>65</v>
      </c>
      <c r="G12" s="91" t="s">
        <v>66</v>
      </c>
      <c r="H12" s="53" t="s">
        <v>61</v>
      </c>
      <c r="I12" s="53" t="s">
        <v>83</v>
      </c>
      <c r="J12" s="53" t="s">
        <v>84</v>
      </c>
      <c r="K12" s="53" t="s">
        <v>85</v>
      </c>
      <c r="L12" s="10" t="s">
        <v>67</v>
      </c>
      <c r="M12" s="10" t="s">
        <v>53</v>
      </c>
      <c r="N12" s="10" t="s">
        <v>68</v>
      </c>
      <c r="O12" s="10" t="s">
        <v>72</v>
      </c>
      <c r="P12" s="53" t="s">
        <v>73</v>
      </c>
      <c r="Q12" s="53" t="s">
        <v>74</v>
      </c>
      <c r="R12" s="53" t="s">
        <v>77</v>
      </c>
      <c r="S12" s="53" t="s">
        <v>1</v>
      </c>
      <c r="T12" s="53" t="s">
        <v>75</v>
      </c>
      <c r="U12" s="53" t="s">
        <v>143</v>
      </c>
      <c r="V12" s="53" t="s">
        <v>144</v>
      </c>
      <c r="W12" s="53" t="s">
        <v>145</v>
      </c>
      <c r="X12" s="53" t="s">
        <v>146</v>
      </c>
      <c r="Y12" s="53" t="s">
        <v>76</v>
      </c>
      <c r="Z12" s="92" t="s">
        <v>4</v>
      </c>
      <c r="AA12" s="93" t="s">
        <v>5</v>
      </c>
      <c r="AB12" s="92" t="s">
        <v>6</v>
      </c>
      <c r="AC12" s="93" t="s">
        <v>5</v>
      </c>
      <c r="AD12" s="92" t="s">
        <v>7</v>
      </c>
      <c r="AE12" s="93" t="s">
        <v>5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2" t="s">
        <v>4</v>
      </c>
      <c r="BE12" s="93" t="s">
        <v>5</v>
      </c>
      <c r="BF12" s="92" t="s">
        <v>6</v>
      </c>
      <c r="BG12" s="93" t="s">
        <v>5</v>
      </c>
      <c r="BH12" s="92" t="s">
        <v>7</v>
      </c>
      <c r="BI12" s="93" t="s">
        <v>5</v>
      </c>
      <c r="BJ12" s="93"/>
      <c r="BK12" s="93"/>
      <c r="BL12" s="93"/>
      <c r="BM12" s="53" t="s">
        <v>77</v>
      </c>
      <c r="BN12" s="53" t="s">
        <v>1</v>
      </c>
      <c r="BO12" s="53" t="s">
        <v>75</v>
      </c>
      <c r="BP12" s="53" t="s">
        <v>143</v>
      </c>
      <c r="BQ12" s="53" t="s">
        <v>144</v>
      </c>
      <c r="BR12" s="53" t="s">
        <v>145</v>
      </c>
      <c r="BS12" s="53" t="s">
        <v>146</v>
      </c>
      <c r="BT12" s="53" t="s">
        <v>76</v>
      </c>
      <c r="BU12" s="92" t="s">
        <v>4</v>
      </c>
      <c r="BV12" s="93" t="s">
        <v>5</v>
      </c>
      <c r="BW12" s="92" t="s">
        <v>6</v>
      </c>
      <c r="BX12" s="93" t="s">
        <v>5</v>
      </c>
      <c r="BY12" s="92" t="s">
        <v>7</v>
      </c>
      <c r="BZ12" s="93" t="s">
        <v>5</v>
      </c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2" t="s">
        <v>4</v>
      </c>
      <c r="CZ12" s="93" t="s">
        <v>5</v>
      </c>
      <c r="DA12" s="92" t="s">
        <v>6</v>
      </c>
      <c r="DB12" s="93" t="s">
        <v>5</v>
      </c>
      <c r="DC12" s="92" t="s">
        <v>7</v>
      </c>
      <c r="DD12" s="93" t="s">
        <v>5</v>
      </c>
      <c r="DE12" s="93"/>
      <c r="DF12" s="93"/>
      <c r="DG12" s="93"/>
      <c r="DH12" s="53" t="s">
        <v>77</v>
      </c>
      <c r="DI12" s="53" t="s">
        <v>1</v>
      </c>
      <c r="DJ12" s="53" t="s">
        <v>75</v>
      </c>
      <c r="DK12" s="53" t="s">
        <v>143</v>
      </c>
      <c r="DL12" s="53" t="s">
        <v>144</v>
      </c>
      <c r="DM12" s="53" t="s">
        <v>145</v>
      </c>
      <c r="DN12" s="53" t="s">
        <v>146</v>
      </c>
      <c r="DO12" s="53" t="s">
        <v>76</v>
      </c>
      <c r="DP12" s="92" t="s">
        <v>4</v>
      </c>
      <c r="DQ12" s="93" t="s">
        <v>5</v>
      </c>
      <c r="DR12" s="92" t="s">
        <v>6</v>
      </c>
      <c r="DS12" s="93" t="s">
        <v>5</v>
      </c>
      <c r="DT12" s="92" t="s">
        <v>7</v>
      </c>
      <c r="DU12" s="93" t="s">
        <v>5</v>
      </c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2" t="s">
        <v>4</v>
      </c>
      <c r="EU12" s="93" t="s">
        <v>5</v>
      </c>
      <c r="EV12" s="92" t="s">
        <v>6</v>
      </c>
      <c r="EW12" s="93" t="s">
        <v>5</v>
      </c>
      <c r="EX12" s="92" t="s">
        <v>7</v>
      </c>
      <c r="EY12" s="93" t="s">
        <v>5</v>
      </c>
      <c r="EZ12" s="93"/>
      <c r="FA12" s="93"/>
      <c r="FB12" s="93"/>
      <c r="FC12" s="53" t="s">
        <v>77</v>
      </c>
      <c r="FD12" s="53" t="s">
        <v>1</v>
      </c>
      <c r="FE12" s="53" t="s">
        <v>75</v>
      </c>
      <c r="FF12" s="53" t="s">
        <v>143</v>
      </c>
      <c r="FG12" s="53" t="s">
        <v>144</v>
      </c>
      <c r="FH12" s="53" t="s">
        <v>145</v>
      </c>
      <c r="FI12" s="53" t="s">
        <v>146</v>
      </c>
      <c r="FJ12" s="53" t="s">
        <v>76</v>
      </c>
      <c r="FK12" s="92" t="s">
        <v>4</v>
      </c>
      <c r="FL12" s="93" t="s">
        <v>5</v>
      </c>
      <c r="FM12" s="92" t="s">
        <v>6</v>
      </c>
      <c r="FN12" s="93" t="s">
        <v>5</v>
      </c>
      <c r="FO12" s="92" t="s">
        <v>7</v>
      </c>
      <c r="FP12" s="93" t="s">
        <v>5</v>
      </c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2" t="s">
        <v>4</v>
      </c>
      <c r="GP12" s="93" t="s">
        <v>5</v>
      </c>
      <c r="GQ12" s="92" t="s">
        <v>6</v>
      </c>
      <c r="GR12" s="93" t="s">
        <v>5</v>
      </c>
      <c r="GS12" s="92" t="s">
        <v>7</v>
      </c>
      <c r="GT12" s="93" t="s">
        <v>5</v>
      </c>
      <c r="GU12" s="93"/>
      <c r="GV12" s="93"/>
      <c r="GW12" s="93"/>
      <c r="GX12" s="53" t="s">
        <v>77</v>
      </c>
      <c r="GY12" s="53" t="s">
        <v>1</v>
      </c>
      <c r="GZ12" s="53" t="s">
        <v>75</v>
      </c>
      <c r="HA12" s="53" t="s">
        <v>143</v>
      </c>
      <c r="HB12" s="53" t="s">
        <v>144</v>
      </c>
      <c r="HC12" s="53" t="s">
        <v>145</v>
      </c>
      <c r="HD12" s="53" t="s">
        <v>146</v>
      </c>
      <c r="HE12" s="53" t="s">
        <v>76</v>
      </c>
      <c r="HF12" s="92" t="s">
        <v>4</v>
      </c>
      <c r="HG12" s="93" t="s">
        <v>5</v>
      </c>
      <c r="HH12" s="92" t="s">
        <v>6</v>
      </c>
      <c r="HI12" s="93" t="s">
        <v>5</v>
      </c>
      <c r="HJ12" s="92" t="s">
        <v>7</v>
      </c>
      <c r="HK12" s="93" t="s">
        <v>5</v>
      </c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2" t="s">
        <v>4</v>
      </c>
      <c r="IK12" s="93" t="s">
        <v>5</v>
      </c>
      <c r="IL12" s="92" t="s">
        <v>6</v>
      </c>
      <c r="IM12" s="93" t="s">
        <v>5</v>
      </c>
      <c r="IN12" s="92" t="s">
        <v>7</v>
      </c>
      <c r="IO12" s="93" t="s">
        <v>5</v>
      </c>
      <c r="IP12" s="93"/>
      <c r="IQ12" s="93"/>
      <c r="IR12" s="93"/>
      <c r="IS12" s="53" t="s">
        <v>77</v>
      </c>
      <c r="IT12" s="53" t="s">
        <v>1</v>
      </c>
      <c r="IU12" s="53" t="s">
        <v>75</v>
      </c>
      <c r="IV12" s="53" t="s">
        <v>143</v>
      </c>
      <c r="IW12" s="53" t="s">
        <v>144</v>
      </c>
      <c r="IX12" s="53" t="s">
        <v>145</v>
      </c>
      <c r="IY12" s="53" t="s">
        <v>146</v>
      </c>
      <c r="IZ12" s="53" t="s">
        <v>76</v>
      </c>
      <c r="JA12" s="92" t="s">
        <v>4</v>
      </c>
      <c r="JB12" s="93" t="s">
        <v>5</v>
      </c>
      <c r="JC12" s="92" t="s">
        <v>6</v>
      </c>
      <c r="JD12" s="93" t="s">
        <v>5</v>
      </c>
      <c r="JE12" s="92" t="s">
        <v>7</v>
      </c>
      <c r="JF12" s="93" t="s">
        <v>5</v>
      </c>
      <c r="JG12" s="93"/>
      <c r="JH12" s="93"/>
      <c r="JI12" s="93"/>
      <c r="JJ12" s="93"/>
      <c r="JK12" s="93"/>
      <c r="JL12" s="93"/>
      <c r="JM12" s="93"/>
      <c r="JN12" s="93"/>
      <c r="JO12" s="93"/>
      <c r="JP12" s="93"/>
      <c r="JQ12" s="93"/>
      <c r="JR12" s="93"/>
      <c r="JS12" s="93"/>
      <c r="JT12" s="93"/>
      <c r="JU12" s="93"/>
      <c r="JV12" s="93"/>
      <c r="JW12" s="93"/>
      <c r="JX12" s="93"/>
      <c r="JY12" s="93"/>
      <c r="JZ12" s="93"/>
      <c r="KA12" s="93"/>
      <c r="KB12" s="93"/>
      <c r="KC12" s="93"/>
      <c r="KD12" s="93"/>
      <c r="KE12" s="92" t="s">
        <v>4</v>
      </c>
      <c r="KF12" s="93" t="s">
        <v>5</v>
      </c>
      <c r="KG12" s="92" t="s">
        <v>6</v>
      </c>
      <c r="KH12" s="93" t="s">
        <v>5</v>
      </c>
      <c r="KI12" s="92" t="s">
        <v>7</v>
      </c>
      <c r="KJ12" s="93" t="s">
        <v>5</v>
      </c>
      <c r="KK12" s="93"/>
      <c r="KL12" s="93"/>
      <c r="KM12" s="93"/>
      <c r="KN12" s="53" t="s">
        <v>77</v>
      </c>
      <c r="KO12" s="53" t="s">
        <v>1</v>
      </c>
      <c r="KP12" s="53" t="s">
        <v>75</v>
      </c>
      <c r="KQ12" s="53" t="s">
        <v>143</v>
      </c>
      <c r="KR12" s="53" t="s">
        <v>144</v>
      </c>
      <c r="KS12" s="53" t="s">
        <v>145</v>
      </c>
      <c r="KT12" s="53" t="s">
        <v>146</v>
      </c>
      <c r="KU12" s="53" t="s">
        <v>76</v>
      </c>
      <c r="KV12" s="92" t="s">
        <v>4</v>
      </c>
      <c r="KW12" s="93" t="s">
        <v>5</v>
      </c>
      <c r="KX12" s="92" t="s">
        <v>6</v>
      </c>
      <c r="KY12" s="93" t="s">
        <v>5</v>
      </c>
      <c r="KZ12" s="92" t="s">
        <v>7</v>
      </c>
      <c r="LA12" s="93" t="s">
        <v>5</v>
      </c>
      <c r="LB12" s="93"/>
      <c r="LC12" s="93"/>
      <c r="LD12" s="93"/>
      <c r="LE12" s="93"/>
      <c r="LF12" s="93"/>
      <c r="LG12" s="93"/>
      <c r="LH12" s="93"/>
      <c r="LI12" s="93"/>
      <c r="LJ12" s="93"/>
      <c r="LK12" s="93"/>
      <c r="LL12" s="93"/>
      <c r="LM12" s="93"/>
      <c r="LN12" s="93"/>
      <c r="LO12" s="93"/>
      <c r="LP12" s="93"/>
      <c r="LQ12" s="93"/>
      <c r="LR12" s="93"/>
      <c r="LS12" s="93"/>
      <c r="LT12" s="93"/>
      <c r="LU12" s="93"/>
      <c r="LV12" s="93"/>
      <c r="LW12" s="93"/>
      <c r="LX12" s="93"/>
      <c r="LY12" s="93"/>
      <c r="LZ12" s="92" t="s">
        <v>4</v>
      </c>
      <c r="MA12" s="93" t="s">
        <v>5</v>
      </c>
      <c r="MB12" s="92" t="s">
        <v>6</v>
      </c>
      <c r="MC12" s="93" t="s">
        <v>5</v>
      </c>
      <c r="MD12" s="92" t="s">
        <v>7</v>
      </c>
      <c r="ME12" s="93" t="s">
        <v>5</v>
      </c>
      <c r="MF12" s="93"/>
      <c r="MG12" s="93"/>
      <c r="MH12" s="93"/>
      <c r="MI12" s="53" t="s">
        <v>77</v>
      </c>
      <c r="MJ12" s="53" t="s">
        <v>1</v>
      </c>
      <c r="MK12" s="53" t="s">
        <v>75</v>
      </c>
      <c r="ML12" s="53" t="s">
        <v>143</v>
      </c>
      <c r="MM12" s="53" t="s">
        <v>144</v>
      </c>
      <c r="MN12" s="53" t="s">
        <v>145</v>
      </c>
      <c r="MO12" s="53" t="s">
        <v>146</v>
      </c>
      <c r="MP12" s="53" t="s">
        <v>76</v>
      </c>
      <c r="MQ12" s="92" t="s">
        <v>4</v>
      </c>
      <c r="MR12" s="93" t="s">
        <v>5</v>
      </c>
      <c r="MS12" s="92" t="s">
        <v>6</v>
      </c>
      <c r="MT12" s="93" t="s">
        <v>5</v>
      </c>
      <c r="MU12" s="92" t="s">
        <v>7</v>
      </c>
      <c r="MV12" s="93" t="s">
        <v>5</v>
      </c>
      <c r="MW12" s="93"/>
      <c r="MX12" s="93"/>
      <c r="MY12" s="93"/>
      <c r="MZ12" s="93"/>
      <c r="NA12" s="93"/>
      <c r="NB12" s="93"/>
      <c r="NC12" s="93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  <c r="NS12" s="93"/>
      <c r="NT12" s="93"/>
      <c r="NU12" s="92" t="s">
        <v>4</v>
      </c>
      <c r="NV12" s="93" t="s">
        <v>5</v>
      </c>
      <c r="NW12" s="92" t="s">
        <v>6</v>
      </c>
      <c r="NX12" s="93" t="s">
        <v>5</v>
      </c>
      <c r="NY12" s="92" t="s">
        <v>7</v>
      </c>
      <c r="NZ12" s="93" t="s">
        <v>5</v>
      </c>
      <c r="OA12" s="93"/>
      <c r="OB12" s="93"/>
      <c r="OC12" s="93"/>
      <c r="OD12" s="53" t="s">
        <v>77</v>
      </c>
      <c r="OE12" s="53" t="s">
        <v>1</v>
      </c>
      <c r="OF12" s="53" t="s">
        <v>75</v>
      </c>
      <c r="OG12" s="53" t="s">
        <v>143</v>
      </c>
      <c r="OH12" s="53" t="s">
        <v>144</v>
      </c>
      <c r="OI12" s="53" t="s">
        <v>145</v>
      </c>
      <c r="OJ12" s="53" t="s">
        <v>146</v>
      </c>
      <c r="OK12" s="53" t="s">
        <v>76</v>
      </c>
      <c r="OL12" s="92" t="s">
        <v>4</v>
      </c>
      <c r="OM12" s="93" t="s">
        <v>5</v>
      </c>
      <c r="ON12" s="92" t="s">
        <v>6</v>
      </c>
      <c r="OO12" s="93" t="s">
        <v>5</v>
      </c>
      <c r="OP12" s="92" t="s">
        <v>7</v>
      </c>
      <c r="OQ12" s="93" t="s">
        <v>5</v>
      </c>
      <c r="OR12" s="93"/>
      <c r="OS12" s="93"/>
      <c r="OT12" s="93"/>
      <c r="OU12" s="93"/>
      <c r="OV12" s="93"/>
      <c r="OW12" s="93"/>
      <c r="OX12" s="93"/>
      <c r="OY12" s="93"/>
      <c r="OZ12" s="93"/>
      <c r="PA12" s="93"/>
      <c r="PB12" s="93"/>
      <c r="PC12" s="93"/>
      <c r="PD12" s="93"/>
      <c r="PE12" s="93"/>
      <c r="PF12" s="93"/>
      <c r="PG12" s="93"/>
      <c r="PH12" s="93"/>
      <c r="PI12" s="93"/>
      <c r="PJ12" s="93"/>
      <c r="PK12" s="93"/>
      <c r="PL12" s="93"/>
      <c r="PM12" s="93"/>
      <c r="PN12" s="93"/>
      <c r="PO12" s="93"/>
      <c r="PP12" s="92" t="s">
        <v>4</v>
      </c>
      <c r="PQ12" s="93" t="s">
        <v>5</v>
      </c>
      <c r="PR12" s="92" t="s">
        <v>6</v>
      </c>
      <c r="PS12" s="93" t="s">
        <v>5</v>
      </c>
      <c r="PT12" s="92" t="s">
        <v>7</v>
      </c>
      <c r="PU12" s="93" t="s">
        <v>5</v>
      </c>
      <c r="PV12" s="93"/>
      <c r="PW12" s="93"/>
      <c r="PX12" s="93"/>
      <c r="PY12" s="53" t="s">
        <v>77</v>
      </c>
      <c r="PZ12" s="53" t="s">
        <v>1</v>
      </c>
      <c r="QA12" s="53" t="s">
        <v>75</v>
      </c>
      <c r="QB12" s="53" t="s">
        <v>143</v>
      </c>
      <c r="QC12" s="53" t="s">
        <v>144</v>
      </c>
      <c r="QD12" s="53" t="s">
        <v>145</v>
      </c>
      <c r="QE12" s="53" t="s">
        <v>146</v>
      </c>
      <c r="QF12" s="53" t="s">
        <v>76</v>
      </c>
      <c r="QG12" s="92" t="s">
        <v>4</v>
      </c>
      <c r="QH12" s="93" t="s">
        <v>5</v>
      </c>
      <c r="QI12" s="92" t="s">
        <v>6</v>
      </c>
      <c r="QJ12" s="93" t="s">
        <v>5</v>
      </c>
      <c r="QK12" s="92" t="s">
        <v>7</v>
      </c>
      <c r="QL12" s="93" t="s">
        <v>5</v>
      </c>
      <c r="QM12" s="93"/>
      <c r="QN12" s="93"/>
      <c r="QO12" s="93"/>
      <c r="QP12" s="93"/>
      <c r="QQ12" s="93"/>
      <c r="QR12" s="93"/>
      <c r="QS12" s="93"/>
      <c r="QT12" s="93"/>
      <c r="QU12" s="93"/>
      <c r="QV12" s="93"/>
      <c r="QW12" s="93"/>
      <c r="QX12" s="93"/>
      <c r="QY12" s="93"/>
      <c r="QZ12" s="93"/>
      <c r="RA12" s="93"/>
      <c r="RB12" s="93"/>
      <c r="RC12" s="93"/>
      <c r="RD12" s="93"/>
      <c r="RE12" s="93"/>
      <c r="RF12" s="93"/>
      <c r="RG12" s="93"/>
      <c r="RH12" s="93"/>
      <c r="RI12" s="93"/>
      <c r="RJ12" s="93"/>
      <c r="RK12" s="92" t="s">
        <v>4</v>
      </c>
      <c r="RL12" s="93" t="s">
        <v>5</v>
      </c>
      <c r="RM12" s="92" t="s">
        <v>6</v>
      </c>
      <c r="RN12" s="93" t="s">
        <v>5</v>
      </c>
      <c r="RO12" s="92" t="s">
        <v>7</v>
      </c>
      <c r="RP12" s="93" t="s">
        <v>5</v>
      </c>
      <c r="RQ12" s="93"/>
      <c r="RR12" s="93"/>
      <c r="RS12" s="93"/>
      <c r="RT12" s="53" t="s">
        <v>77</v>
      </c>
      <c r="RU12" s="53" t="s">
        <v>1</v>
      </c>
      <c r="RV12" s="53" t="s">
        <v>75</v>
      </c>
      <c r="RW12" s="53" t="s">
        <v>143</v>
      </c>
      <c r="RX12" s="53" t="s">
        <v>144</v>
      </c>
      <c r="RY12" s="53" t="s">
        <v>145</v>
      </c>
      <c r="RZ12" s="53" t="s">
        <v>146</v>
      </c>
      <c r="SA12" s="53" t="s">
        <v>76</v>
      </c>
      <c r="SB12" s="92" t="s">
        <v>4</v>
      </c>
      <c r="SC12" s="93" t="s">
        <v>5</v>
      </c>
      <c r="SD12" s="92" t="s">
        <v>6</v>
      </c>
      <c r="SE12" s="93" t="s">
        <v>5</v>
      </c>
      <c r="SF12" s="92" t="s">
        <v>7</v>
      </c>
      <c r="SG12" s="93" t="s">
        <v>5</v>
      </c>
      <c r="SH12" s="93"/>
      <c r="SI12" s="93"/>
      <c r="SJ12" s="93"/>
      <c r="SK12" s="93"/>
      <c r="SL12" s="93"/>
      <c r="SM12" s="93"/>
      <c r="SN12" s="93"/>
      <c r="SO12" s="93"/>
      <c r="SP12" s="93"/>
      <c r="SQ12" s="93"/>
      <c r="SR12" s="93"/>
      <c r="SS12" s="93"/>
      <c r="ST12" s="93"/>
      <c r="SU12" s="93"/>
      <c r="SV12" s="93"/>
      <c r="SW12" s="93"/>
      <c r="SX12" s="93"/>
      <c r="SY12" s="93"/>
      <c r="SZ12" s="93"/>
      <c r="TA12" s="93"/>
      <c r="TB12" s="93"/>
      <c r="TC12" s="93"/>
      <c r="TD12" s="93"/>
      <c r="TE12" s="93"/>
      <c r="TF12" s="92" t="s">
        <v>4</v>
      </c>
      <c r="TG12" s="93" t="s">
        <v>5</v>
      </c>
      <c r="TH12" s="92" t="s">
        <v>6</v>
      </c>
      <c r="TI12" s="93" t="s">
        <v>5</v>
      </c>
      <c r="TJ12" s="92" t="s">
        <v>7</v>
      </c>
      <c r="TK12" s="93" t="s">
        <v>5</v>
      </c>
      <c r="TL12" s="93"/>
      <c r="TM12" s="93"/>
      <c r="TN12" s="93"/>
      <c r="TO12" s="18" t="s">
        <v>80</v>
      </c>
      <c r="TP12" s="10" t="s">
        <v>81</v>
      </c>
      <c r="TQ12" s="11" t="s">
        <v>82</v>
      </c>
      <c r="TR12" s="18" t="s">
        <v>86</v>
      </c>
      <c r="TS12" s="115" t="s">
        <v>166</v>
      </c>
      <c r="TT12" s="35" t="s">
        <v>167</v>
      </c>
      <c r="TU12" s="60" t="s">
        <v>164</v>
      </c>
      <c r="TV12" s="24" t="s">
        <v>88</v>
      </c>
    </row>
    <row r="13" spans="1:542" ht="15.75" customHeight="1">
      <c r="B13" s="58"/>
      <c r="C13" s="85" t="s">
        <v>6</v>
      </c>
      <c r="D13" s="86" t="s">
        <v>9</v>
      </c>
      <c r="E13" s="46">
        <v>1</v>
      </c>
      <c r="F13" s="54">
        <v>1</v>
      </c>
      <c r="G13" s="50"/>
      <c r="H13" s="27"/>
      <c r="I13" s="27"/>
      <c r="J13" s="27"/>
      <c r="K13" s="27"/>
      <c r="L13" s="9"/>
      <c r="M13" s="9"/>
      <c r="N13" s="9"/>
      <c r="O13" s="9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8"/>
      <c r="AA13" s="29"/>
      <c r="AB13" s="28"/>
      <c r="AC13" s="29"/>
      <c r="AD13" s="28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8"/>
      <c r="BE13" s="29"/>
      <c r="BF13" s="28"/>
      <c r="BG13" s="29"/>
      <c r="BH13" s="28"/>
      <c r="BI13" s="29"/>
      <c r="BJ13" s="29"/>
      <c r="BK13" s="29"/>
      <c r="BL13" s="29"/>
      <c r="BM13" s="27"/>
      <c r="BN13" s="27"/>
      <c r="BO13" s="27"/>
      <c r="BP13" s="27"/>
      <c r="BQ13" s="27"/>
      <c r="BR13" s="27"/>
      <c r="BS13" s="27"/>
      <c r="BT13" s="27"/>
      <c r="BU13" s="28"/>
      <c r="BV13" s="29"/>
      <c r="BW13" s="28"/>
      <c r="BX13" s="29"/>
      <c r="BY13" s="28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8"/>
      <c r="CZ13" s="29"/>
      <c r="DA13" s="28"/>
      <c r="DB13" s="29"/>
      <c r="DC13" s="28"/>
      <c r="DD13" s="29"/>
      <c r="DE13" s="29"/>
      <c r="DF13" s="29"/>
      <c r="DG13" s="29"/>
      <c r="DH13" s="27"/>
      <c r="DI13" s="27"/>
      <c r="DJ13" s="27"/>
      <c r="DK13" s="27"/>
      <c r="DL13" s="27"/>
      <c r="DM13" s="27"/>
      <c r="DN13" s="27"/>
      <c r="DO13" s="27"/>
      <c r="DP13" s="28"/>
      <c r="DQ13" s="29"/>
      <c r="DR13" s="28"/>
      <c r="DS13" s="29"/>
      <c r="DT13" s="28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8"/>
      <c r="EU13" s="29"/>
      <c r="EV13" s="28"/>
      <c r="EW13" s="29"/>
      <c r="EX13" s="28"/>
      <c r="EY13" s="29"/>
      <c r="EZ13" s="29"/>
      <c r="FA13" s="29"/>
      <c r="FB13" s="29"/>
      <c r="FC13" s="27"/>
      <c r="FD13" s="27"/>
      <c r="FE13" s="27"/>
      <c r="FF13" s="27"/>
      <c r="FG13" s="27"/>
      <c r="FH13" s="27"/>
      <c r="FI13" s="27"/>
      <c r="FJ13" s="27"/>
      <c r="FK13" s="28"/>
      <c r="FL13" s="29"/>
      <c r="FM13" s="28"/>
      <c r="FN13" s="29"/>
      <c r="FO13" s="28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8"/>
      <c r="GP13" s="29"/>
      <c r="GQ13" s="28"/>
      <c r="GR13" s="29"/>
      <c r="GS13" s="28"/>
      <c r="GT13" s="29"/>
      <c r="GU13" s="29"/>
      <c r="GV13" s="29"/>
      <c r="GW13" s="29"/>
      <c r="GX13" s="27"/>
      <c r="GY13" s="27"/>
      <c r="GZ13" s="27"/>
      <c r="HA13" s="27"/>
      <c r="HB13" s="27"/>
      <c r="HC13" s="27"/>
      <c r="HD13" s="27"/>
      <c r="HE13" s="27"/>
      <c r="HF13" s="28"/>
      <c r="HG13" s="29"/>
      <c r="HH13" s="28"/>
      <c r="HI13" s="29"/>
      <c r="HJ13" s="28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8"/>
      <c r="IK13" s="29"/>
      <c r="IL13" s="28"/>
      <c r="IM13" s="29"/>
      <c r="IN13" s="28"/>
      <c r="IO13" s="29"/>
      <c r="IP13" s="29"/>
      <c r="IQ13" s="29"/>
      <c r="IR13" s="29"/>
      <c r="IS13" s="27"/>
      <c r="IT13" s="27"/>
      <c r="IU13" s="27"/>
      <c r="IV13" s="27"/>
      <c r="IW13" s="27"/>
      <c r="IX13" s="27"/>
      <c r="IY13" s="27"/>
      <c r="IZ13" s="27"/>
      <c r="JA13" s="28"/>
      <c r="JB13" s="29"/>
      <c r="JC13" s="28"/>
      <c r="JD13" s="29"/>
      <c r="JE13" s="28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8"/>
      <c r="KF13" s="29"/>
      <c r="KG13" s="28"/>
      <c r="KH13" s="29"/>
      <c r="KI13" s="28"/>
      <c r="KJ13" s="29"/>
      <c r="KK13" s="29"/>
      <c r="KL13" s="29"/>
      <c r="KM13" s="29"/>
      <c r="KN13" s="27"/>
      <c r="KO13" s="27"/>
      <c r="KP13" s="27"/>
      <c r="KQ13" s="27"/>
      <c r="KR13" s="27"/>
      <c r="KS13" s="27"/>
      <c r="KT13" s="27"/>
      <c r="KU13" s="27"/>
      <c r="KV13" s="28"/>
      <c r="KW13" s="29"/>
      <c r="KX13" s="28"/>
      <c r="KY13" s="29"/>
      <c r="KZ13" s="28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8"/>
      <c r="MA13" s="29"/>
      <c r="MB13" s="28"/>
      <c r="MC13" s="29"/>
      <c r="MD13" s="28"/>
      <c r="ME13" s="29"/>
      <c r="MF13" s="29"/>
      <c r="MG13" s="29"/>
      <c r="MH13" s="29"/>
      <c r="MI13" s="27"/>
      <c r="MJ13" s="27"/>
      <c r="MK13" s="27"/>
      <c r="ML13" s="27"/>
      <c r="MM13" s="27"/>
      <c r="MN13" s="27"/>
      <c r="MO13" s="27"/>
      <c r="MP13" s="27"/>
      <c r="MQ13" s="28"/>
      <c r="MR13" s="29"/>
      <c r="MS13" s="28"/>
      <c r="MT13" s="29"/>
      <c r="MU13" s="28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8"/>
      <c r="NV13" s="29"/>
      <c r="NW13" s="28"/>
      <c r="NX13" s="29"/>
      <c r="NY13" s="28"/>
      <c r="NZ13" s="29"/>
      <c r="OA13" s="29"/>
      <c r="OB13" s="29"/>
      <c r="OC13" s="29"/>
      <c r="OD13" s="27"/>
      <c r="OE13" s="27"/>
      <c r="OF13" s="27"/>
      <c r="OG13" s="27"/>
      <c r="OH13" s="27"/>
      <c r="OI13" s="27"/>
      <c r="OJ13" s="27"/>
      <c r="OK13" s="27"/>
      <c r="OL13" s="28"/>
      <c r="OM13" s="29"/>
      <c r="ON13" s="28"/>
      <c r="OO13" s="29"/>
      <c r="OP13" s="28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8"/>
      <c r="PQ13" s="29"/>
      <c r="PR13" s="28"/>
      <c r="PS13" s="29"/>
      <c r="PT13" s="28"/>
      <c r="PU13" s="29"/>
      <c r="PV13" s="29"/>
      <c r="PW13" s="29"/>
      <c r="PX13" s="29"/>
      <c r="PY13" s="27"/>
      <c r="PZ13" s="27"/>
      <c r="QA13" s="27"/>
      <c r="QB13" s="27"/>
      <c r="QC13" s="27"/>
      <c r="QD13" s="27"/>
      <c r="QE13" s="27"/>
      <c r="QF13" s="27"/>
      <c r="QG13" s="28"/>
      <c r="QH13" s="29"/>
      <c r="QI13" s="28"/>
      <c r="QJ13" s="29"/>
      <c r="QK13" s="28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8"/>
      <c r="RL13" s="29"/>
      <c r="RM13" s="28"/>
      <c r="RN13" s="29"/>
      <c r="RO13" s="28"/>
      <c r="RP13" s="29"/>
      <c r="RQ13" s="29"/>
      <c r="RR13" s="29"/>
      <c r="RS13" s="29"/>
      <c r="RT13" s="27"/>
      <c r="RU13" s="27"/>
      <c r="RV13" s="27"/>
      <c r="RW13" s="27"/>
      <c r="RX13" s="27"/>
      <c r="RY13" s="27"/>
      <c r="RZ13" s="27"/>
      <c r="SA13" s="27"/>
      <c r="SB13" s="28"/>
      <c r="SC13" s="29"/>
      <c r="SD13" s="28"/>
      <c r="SE13" s="29"/>
      <c r="SF13" s="28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8"/>
      <c r="TG13" s="29"/>
      <c r="TH13" s="28"/>
      <c r="TI13" s="29"/>
      <c r="TJ13" s="28"/>
      <c r="TK13" s="29"/>
      <c r="TL13" s="29"/>
      <c r="TM13" s="29"/>
      <c r="TN13" s="29"/>
      <c r="TO13" s="84"/>
      <c r="TP13" s="75"/>
      <c r="TQ13" s="47">
        <f>VLOOKUP($TR$4,Tableau2[#All],2,FALSE)*0.01*F13</f>
        <v>0.67</v>
      </c>
      <c r="TR13" s="63">
        <f>TQ13*VLOOKUP(C13,Tableau1[#All],10,FALSE)</f>
        <v>110550</v>
      </c>
      <c r="TS13" s="79"/>
      <c r="TT13" s="118"/>
      <c r="TU13" s="121">
        <f>MAX(TR13:TT13)</f>
        <v>110550</v>
      </c>
    </row>
    <row r="14" spans="1:542" ht="15.75" customHeight="1">
      <c r="B14" s="58"/>
      <c r="C14" s="85" t="s">
        <v>141</v>
      </c>
      <c r="D14" s="86" t="s">
        <v>10</v>
      </c>
      <c r="E14" s="46">
        <v>0</v>
      </c>
      <c r="F14" s="54">
        <v>0</v>
      </c>
      <c r="G14" s="50"/>
      <c r="H14" s="27"/>
      <c r="I14" s="27"/>
      <c r="J14" s="27"/>
      <c r="K14" s="27"/>
      <c r="L14" s="9"/>
      <c r="M14" s="9"/>
      <c r="N14" s="9"/>
      <c r="O14" s="9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8"/>
      <c r="AA14" s="29"/>
      <c r="AB14" s="28"/>
      <c r="AC14" s="29"/>
      <c r="AD14" s="28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8"/>
      <c r="BE14" s="29"/>
      <c r="BF14" s="28"/>
      <c r="BG14" s="29"/>
      <c r="BH14" s="28"/>
      <c r="BI14" s="29"/>
      <c r="BJ14" s="29"/>
      <c r="BK14" s="29"/>
      <c r="BL14" s="29"/>
      <c r="BM14" s="27"/>
      <c r="BN14" s="27"/>
      <c r="BO14" s="27"/>
      <c r="BP14" s="27"/>
      <c r="BQ14" s="27"/>
      <c r="BR14" s="27"/>
      <c r="BS14" s="27"/>
      <c r="BT14" s="27"/>
      <c r="BU14" s="28"/>
      <c r="BV14" s="29"/>
      <c r="BW14" s="28"/>
      <c r="BX14" s="29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8"/>
      <c r="CZ14" s="29"/>
      <c r="DA14" s="28"/>
      <c r="DB14" s="29"/>
      <c r="DC14" s="28"/>
      <c r="DD14" s="29"/>
      <c r="DE14" s="29"/>
      <c r="DF14" s="29"/>
      <c r="DG14" s="29"/>
      <c r="DH14" s="27"/>
      <c r="DI14" s="27"/>
      <c r="DJ14" s="27"/>
      <c r="DK14" s="27"/>
      <c r="DL14" s="27"/>
      <c r="DM14" s="27"/>
      <c r="DN14" s="27"/>
      <c r="DO14" s="27"/>
      <c r="DP14" s="28"/>
      <c r="DQ14" s="29"/>
      <c r="DR14" s="28"/>
      <c r="DS14" s="29"/>
      <c r="DT14" s="28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8"/>
      <c r="EU14" s="29"/>
      <c r="EV14" s="28"/>
      <c r="EW14" s="29"/>
      <c r="EX14" s="28"/>
      <c r="EY14" s="29"/>
      <c r="EZ14" s="29"/>
      <c r="FA14" s="29"/>
      <c r="FB14" s="29"/>
      <c r="FC14" s="27"/>
      <c r="FD14" s="27"/>
      <c r="FE14" s="27"/>
      <c r="FF14" s="27"/>
      <c r="FG14" s="27"/>
      <c r="FH14" s="27"/>
      <c r="FI14" s="27"/>
      <c r="FJ14" s="27"/>
      <c r="FK14" s="28"/>
      <c r="FL14" s="29"/>
      <c r="FM14" s="28"/>
      <c r="FN14" s="29"/>
      <c r="FO14" s="28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8"/>
      <c r="GP14" s="29"/>
      <c r="GQ14" s="28"/>
      <c r="GR14" s="29"/>
      <c r="GS14" s="28"/>
      <c r="GT14" s="29"/>
      <c r="GU14" s="29"/>
      <c r="GV14" s="29"/>
      <c r="GW14" s="29"/>
      <c r="GX14" s="27"/>
      <c r="GY14" s="27"/>
      <c r="GZ14" s="27"/>
      <c r="HA14" s="27"/>
      <c r="HB14" s="27"/>
      <c r="HC14" s="27"/>
      <c r="HD14" s="27"/>
      <c r="HE14" s="27"/>
      <c r="HF14" s="28"/>
      <c r="HG14" s="29"/>
      <c r="HH14" s="28"/>
      <c r="HI14" s="29"/>
      <c r="HJ14" s="28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8"/>
      <c r="IK14" s="29"/>
      <c r="IL14" s="28"/>
      <c r="IM14" s="29"/>
      <c r="IN14" s="28"/>
      <c r="IO14" s="29"/>
      <c r="IP14" s="29"/>
      <c r="IQ14" s="29"/>
      <c r="IR14" s="29"/>
      <c r="IS14" s="27"/>
      <c r="IT14" s="27"/>
      <c r="IU14" s="27"/>
      <c r="IV14" s="27"/>
      <c r="IW14" s="27"/>
      <c r="IX14" s="27"/>
      <c r="IY14" s="27"/>
      <c r="IZ14" s="27"/>
      <c r="JA14" s="28"/>
      <c r="JB14" s="29"/>
      <c r="JC14" s="28"/>
      <c r="JD14" s="29"/>
      <c r="JE14" s="28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8"/>
      <c r="KF14" s="29"/>
      <c r="KG14" s="28"/>
      <c r="KH14" s="29"/>
      <c r="KI14" s="28"/>
      <c r="KJ14" s="29"/>
      <c r="KK14" s="29"/>
      <c r="KL14" s="29"/>
      <c r="KM14" s="29"/>
      <c r="KN14" s="27"/>
      <c r="KO14" s="27"/>
      <c r="KP14" s="27"/>
      <c r="KQ14" s="27"/>
      <c r="KR14" s="27"/>
      <c r="KS14" s="27"/>
      <c r="KT14" s="27"/>
      <c r="KU14" s="27"/>
      <c r="KV14" s="28"/>
      <c r="KW14" s="29"/>
      <c r="KX14" s="28"/>
      <c r="KY14" s="29"/>
      <c r="KZ14" s="28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8"/>
      <c r="MA14" s="29"/>
      <c r="MB14" s="28"/>
      <c r="MC14" s="29"/>
      <c r="MD14" s="28"/>
      <c r="ME14" s="29"/>
      <c r="MF14" s="29"/>
      <c r="MG14" s="29"/>
      <c r="MH14" s="29"/>
      <c r="MI14" s="27"/>
      <c r="MJ14" s="27"/>
      <c r="MK14" s="27"/>
      <c r="ML14" s="27"/>
      <c r="MM14" s="27"/>
      <c r="MN14" s="27"/>
      <c r="MO14" s="27"/>
      <c r="MP14" s="27"/>
      <c r="MQ14" s="28"/>
      <c r="MR14" s="29"/>
      <c r="MS14" s="28"/>
      <c r="MT14" s="29"/>
      <c r="MU14" s="28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8"/>
      <c r="NV14" s="29"/>
      <c r="NW14" s="28"/>
      <c r="NX14" s="29"/>
      <c r="NY14" s="28"/>
      <c r="NZ14" s="29"/>
      <c r="OA14" s="29"/>
      <c r="OB14" s="29"/>
      <c r="OC14" s="29"/>
      <c r="OD14" s="27"/>
      <c r="OE14" s="27"/>
      <c r="OF14" s="27"/>
      <c r="OG14" s="27"/>
      <c r="OH14" s="27"/>
      <c r="OI14" s="27"/>
      <c r="OJ14" s="27"/>
      <c r="OK14" s="27"/>
      <c r="OL14" s="28"/>
      <c r="OM14" s="29"/>
      <c r="ON14" s="28"/>
      <c r="OO14" s="29"/>
      <c r="OP14" s="28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8"/>
      <c r="PQ14" s="29"/>
      <c r="PR14" s="28"/>
      <c r="PS14" s="29"/>
      <c r="PT14" s="28"/>
      <c r="PU14" s="29"/>
      <c r="PV14" s="29"/>
      <c r="PW14" s="29"/>
      <c r="PX14" s="29"/>
      <c r="PY14" s="27"/>
      <c r="PZ14" s="27"/>
      <c r="QA14" s="27"/>
      <c r="QB14" s="27"/>
      <c r="QC14" s="27"/>
      <c r="QD14" s="27"/>
      <c r="QE14" s="27"/>
      <c r="QF14" s="27"/>
      <c r="QG14" s="28"/>
      <c r="QH14" s="29"/>
      <c r="QI14" s="28"/>
      <c r="QJ14" s="29"/>
      <c r="QK14" s="28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8"/>
      <c r="RL14" s="29"/>
      <c r="RM14" s="28"/>
      <c r="RN14" s="29"/>
      <c r="RO14" s="28"/>
      <c r="RP14" s="29"/>
      <c r="RQ14" s="29"/>
      <c r="RR14" s="29"/>
      <c r="RS14" s="29"/>
      <c r="RT14" s="27"/>
      <c r="RU14" s="27"/>
      <c r="RV14" s="27"/>
      <c r="RW14" s="27"/>
      <c r="RX14" s="27"/>
      <c r="RY14" s="27"/>
      <c r="RZ14" s="27"/>
      <c r="SA14" s="27"/>
      <c r="SB14" s="28"/>
      <c r="SC14" s="29"/>
      <c r="SD14" s="28"/>
      <c r="SE14" s="29"/>
      <c r="SF14" s="28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8"/>
      <c r="TG14" s="29"/>
      <c r="TH14" s="28"/>
      <c r="TI14" s="29"/>
      <c r="TJ14" s="28"/>
      <c r="TK14" s="29"/>
      <c r="TL14" s="29"/>
      <c r="TM14" s="29"/>
      <c r="TN14" s="29"/>
      <c r="TO14" s="84"/>
      <c r="TP14" s="75"/>
      <c r="TQ14" s="47">
        <f>VLOOKUP($TR$4,Tableau2[#All],3,FALSE)*0.01*F14</f>
        <v>0</v>
      </c>
      <c r="TR14" s="63">
        <f>TQ14*VLOOKUP(C14,Tableau1[#All],10,FALSE)</f>
        <v>0</v>
      </c>
      <c r="TS14" s="79"/>
      <c r="TT14" s="118"/>
      <c r="TU14" s="121">
        <f t="shared" ref="TU14:TU28" si="0">MAX(TR14:TT14)</f>
        <v>0</v>
      </c>
    </row>
    <row r="15" spans="1:542" ht="15.75" customHeight="1">
      <c r="B15" s="58"/>
      <c r="C15" s="85" t="s">
        <v>11</v>
      </c>
      <c r="D15" s="86" t="s">
        <v>11</v>
      </c>
      <c r="E15" s="46">
        <v>0</v>
      </c>
      <c r="F15" s="54">
        <v>0</v>
      </c>
      <c r="G15" s="50"/>
      <c r="H15" s="27"/>
      <c r="I15" s="27"/>
      <c r="J15" s="27"/>
      <c r="K15" s="27"/>
      <c r="L15" s="9"/>
      <c r="M15" s="9"/>
      <c r="N15" s="9"/>
      <c r="O15" s="9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8"/>
      <c r="AA15" s="29"/>
      <c r="AB15" s="28"/>
      <c r="AC15" s="29"/>
      <c r="AD15" s="28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8"/>
      <c r="BE15" s="29"/>
      <c r="BF15" s="28"/>
      <c r="BG15" s="29"/>
      <c r="BH15" s="28"/>
      <c r="BI15" s="29"/>
      <c r="BJ15" s="29"/>
      <c r="BK15" s="29"/>
      <c r="BL15" s="29"/>
      <c r="BM15" s="27"/>
      <c r="BN15" s="27"/>
      <c r="BO15" s="27"/>
      <c r="BP15" s="27"/>
      <c r="BQ15" s="27"/>
      <c r="BR15" s="27"/>
      <c r="BS15" s="27"/>
      <c r="BT15" s="27"/>
      <c r="BU15" s="28"/>
      <c r="BV15" s="29"/>
      <c r="BW15" s="28"/>
      <c r="BX15" s="29"/>
      <c r="BY15" s="28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8"/>
      <c r="CZ15" s="29"/>
      <c r="DA15" s="28"/>
      <c r="DB15" s="29"/>
      <c r="DC15" s="28"/>
      <c r="DD15" s="29"/>
      <c r="DE15" s="29"/>
      <c r="DF15" s="29"/>
      <c r="DG15" s="29"/>
      <c r="DH15" s="27"/>
      <c r="DI15" s="27"/>
      <c r="DJ15" s="27"/>
      <c r="DK15" s="27"/>
      <c r="DL15" s="27"/>
      <c r="DM15" s="27"/>
      <c r="DN15" s="27"/>
      <c r="DO15" s="27"/>
      <c r="DP15" s="28"/>
      <c r="DQ15" s="29"/>
      <c r="DR15" s="28"/>
      <c r="DS15" s="29"/>
      <c r="DT15" s="28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8"/>
      <c r="EU15" s="29"/>
      <c r="EV15" s="28"/>
      <c r="EW15" s="29"/>
      <c r="EX15" s="28"/>
      <c r="EY15" s="29"/>
      <c r="EZ15" s="29"/>
      <c r="FA15" s="29"/>
      <c r="FB15" s="29"/>
      <c r="FC15" s="27"/>
      <c r="FD15" s="27"/>
      <c r="FE15" s="27"/>
      <c r="FF15" s="27"/>
      <c r="FG15" s="27"/>
      <c r="FH15" s="27"/>
      <c r="FI15" s="27"/>
      <c r="FJ15" s="27"/>
      <c r="FK15" s="28"/>
      <c r="FL15" s="29"/>
      <c r="FM15" s="28"/>
      <c r="FN15" s="29"/>
      <c r="FO15" s="28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8"/>
      <c r="GP15" s="29"/>
      <c r="GQ15" s="28"/>
      <c r="GR15" s="29"/>
      <c r="GS15" s="28"/>
      <c r="GT15" s="29"/>
      <c r="GU15" s="29"/>
      <c r="GV15" s="29"/>
      <c r="GW15" s="29"/>
      <c r="GX15" s="27"/>
      <c r="GY15" s="27"/>
      <c r="GZ15" s="27"/>
      <c r="HA15" s="27"/>
      <c r="HB15" s="27"/>
      <c r="HC15" s="27"/>
      <c r="HD15" s="27"/>
      <c r="HE15" s="27"/>
      <c r="HF15" s="28"/>
      <c r="HG15" s="29"/>
      <c r="HH15" s="28"/>
      <c r="HI15" s="29"/>
      <c r="HJ15" s="28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8"/>
      <c r="IK15" s="29"/>
      <c r="IL15" s="28"/>
      <c r="IM15" s="29"/>
      <c r="IN15" s="28"/>
      <c r="IO15" s="29"/>
      <c r="IP15" s="29"/>
      <c r="IQ15" s="29"/>
      <c r="IR15" s="29"/>
      <c r="IS15" s="27"/>
      <c r="IT15" s="27"/>
      <c r="IU15" s="27"/>
      <c r="IV15" s="27"/>
      <c r="IW15" s="27"/>
      <c r="IX15" s="27"/>
      <c r="IY15" s="27"/>
      <c r="IZ15" s="27"/>
      <c r="JA15" s="28"/>
      <c r="JB15" s="29"/>
      <c r="JC15" s="28"/>
      <c r="JD15" s="29"/>
      <c r="JE15" s="28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8"/>
      <c r="KF15" s="29"/>
      <c r="KG15" s="28"/>
      <c r="KH15" s="29"/>
      <c r="KI15" s="28"/>
      <c r="KJ15" s="29"/>
      <c r="KK15" s="29"/>
      <c r="KL15" s="29"/>
      <c r="KM15" s="29"/>
      <c r="KN15" s="27"/>
      <c r="KO15" s="27"/>
      <c r="KP15" s="27"/>
      <c r="KQ15" s="27"/>
      <c r="KR15" s="27"/>
      <c r="KS15" s="27"/>
      <c r="KT15" s="27"/>
      <c r="KU15" s="27"/>
      <c r="KV15" s="28"/>
      <c r="KW15" s="29"/>
      <c r="KX15" s="28"/>
      <c r="KY15" s="29"/>
      <c r="KZ15" s="28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8"/>
      <c r="MA15" s="29"/>
      <c r="MB15" s="28"/>
      <c r="MC15" s="29"/>
      <c r="MD15" s="28"/>
      <c r="ME15" s="29"/>
      <c r="MF15" s="29"/>
      <c r="MG15" s="29"/>
      <c r="MH15" s="29"/>
      <c r="MI15" s="27"/>
      <c r="MJ15" s="27"/>
      <c r="MK15" s="27"/>
      <c r="ML15" s="27"/>
      <c r="MM15" s="27"/>
      <c r="MN15" s="27"/>
      <c r="MO15" s="27"/>
      <c r="MP15" s="27"/>
      <c r="MQ15" s="28"/>
      <c r="MR15" s="29"/>
      <c r="MS15" s="28"/>
      <c r="MT15" s="29"/>
      <c r="MU15" s="28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8"/>
      <c r="NV15" s="29"/>
      <c r="NW15" s="28"/>
      <c r="NX15" s="29"/>
      <c r="NY15" s="28"/>
      <c r="NZ15" s="29"/>
      <c r="OA15" s="29"/>
      <c r="OB15" s="29"/>
      <c r="OC15" s="29"/>
      <c r="OD15" s="27"/>
      <c r="OE15" s="27"/>
      <c r="OF15" s="27"/>
      <c r="OG15" s="27"/>
      <c r="OH15" s="27"/>
      <c r="OI15" s="27"/>
      <c r="OJ15" s="27"/>
      <c r="OK15" s="27"/>
      <c r="OL15" s="28"/>
      <c r="OM15" s="29"/>
      <c r="ON15" s="28"/>
      <c r="OO15" s="29"/>
      <c r="OP15" s="28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8"/>
      <c r="PQ15" s="29"/>
      <c r="PR15" s="28"/>
      <c r="PS15" s="29"/>
      <c r="PT15" s="28"/>
      <c r="PU15" s="29"/>
      <c r="PV15" s="29"/>
      <c r="PW15" s="29"/>
      <c r="PX15" s="29"/>
      <c r="PY15" s="27"/>
      <c r="PZ15" s="27"/>
      <c r="QA15" s="27"/>
      <c r="QB15" s="27"/>
      <c r="QC15" s="27"/>
      <c r="QD15" s="27"/>
      <c r="QE15" s="27"/>
      <c r="QF15" s="27"/>
      <c r="QG15" s="28"/>
      <c r="QH15" s="29"/>
      <c r="QI15" s="28"/>
      <c r="QJ15" s="29"/>
      <c r="QK15" s="28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8"/>
      <c r="RL15" s="29"/>
      <c r="RM15" s="28"/>
      <c r="RN15" s="29"/>
      <c r="RO15" s="28"/>
      <c r="RP15" s="29"/>
      <c r="RQ15" s="29"/>
      <c r="RR15" s="29"/>
      <c r="RS15" s="29"/>
      <c r="RT15" s="27"/>
      <c r="RU15" s="27"/>
      <c r="RV15" s="27"/>
      <c r="RW15" s="27"/>
      <c r="RX15" s="27"/>
      <c r="RY15" s="27"/>
      <c r="RZ15" s="27"/>
      <c r="SA15" s="27"/>
      <c r="SB15" s="28"/>
      <c r="SC15" s="29"/>
      <c r="SD15" s="28"/>
      <c r="SE15" s="29"/>
      <c r="SF15" s="28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8"/>
      <c r="TG15" s="29"/>
      <c r="TH15" s="28"/>
      <c r="TI15" s="29"/>
      <c r="TJ15" s="28"/>
      <c r="TK15" s="29"/>
      <c r="TL15" s="29"/>
      <c r="TM15" s="29"/>
      <c r="TN15" s="29"/>
      <c r="TO15" s="84"/>
      <c r="TP15" s="75"/>
      <c r="TQ15" s="48">
        <f>VLOOKUP($TR$4,Tableau2[#All],4,FALSE)*0.01*F15</f>
        <v>0</v>
      </c>
      <c r="TR15" s="63">
        <f>TQ15*VLOOKUP(D15,Tableau1[#All],10,FALSE)</f>
        <v>0</v>
      </c>
      <c r="TS15" s="79"/>
      <c r="TT15" s="118"/>
      <c r="TU15" s="121">
        <f t="shared" si="0"/>
        <v>0</v>
      </c>
    </row>
    <row r="16" spans="1:542" ht="15.75" customHeight="1">
      <c r="B16" s="58">
        <v>1</v>
      </c>
      <c r="C16" s="44" t="s">
        <v>105</v>
      </c>
      <c r="D16" s="110" t="str">
        <f>IF(C16&lt;&gt;"",VLOOKUP(C16,Tableau1[#All],2,FALSE),"")</f>
        <v>Vi</v>
      </c>
      <c r="E16" s="44">
        <v>100</v>
      </c>
      <c r="F16" s="55">
        <v>120</v>
      </c>
      <c r="G16" s="51">
        <f>IF(F16&lt;&gt;"",F16-E16,0)</f>
        <v>20</v>
      </c>
      <c r="H16" s="30">
        <f>VLOOKUP($C16,Tableau1[#All],3,FALSE)</f>
        <v>0.2</v>
      </c>
      <c r="I16" s="30">
        <f>VLOOKUP($C16,Tableau1[#All],4,FALSE)</f>
        <v>5</v>
      </c>
      <c r="J16" s="30">
        <f>VLOOKUP($C16,Tableau1[#All],5,FALSE)</f>
        <v>15</v>
      </c>
      <c r="K16" s="30">
        <f>VLOOKUP($C16,Tableau1[#All],6,FALSE)</f>
        <v>50</v>
      </c>
      <c r="L16" s="30">
        <f>VLOOKUP($C16,Tableau1[#All],7,FALSE)</f>
        <v>1</v>
      </c>
      <c r="M16" s="30">
        <f>VLOOKUP($C16,Tableau1[#All],8,FALSE)</f>
        <v>3</v>
      </c>
      <c r="N16" s="30">
        <f>VLOOKUP($C16,Tableau1[#All],9,FALSE)</f>
        <v>10</v>
      </c>
      <c r="O16" s="30">
        <f>L16</f>
        <v>1</v>
      </c>
      <c r="P16" s="30">
        <f>IF(M16=0,1000,(1*M16+2*L16))</f>
        <v>5</v>
      </c>
      <c r="Q16" s="30">
        <f>IF(N16=0,1000,(N16*1+2*M16+4*L16))</f>
        <v>20</v>
      </c>
      <c r="R16" s="9">
        <f>$E16</f>
        <v>100</v>
      </c>
      <c r="S16" s="9">
        <f>R16*$H16</f>
        <v>20</v>
      </c>
      <c r="T16" s="9">
        <f>S16*(2/3)*(0.9)</f>
        <v>12</v>
      </c>
      <c r="U16" s="9">
        <f>S16*(2/3)*(0.94)</f>
        <v>12.533333333333331</v>
      </c>
      <c r="V16" s="9">
        <f>S16*(2/3)*(0.98)</f>
        <v>13.066666666666665</v>
      </c>
      <c r="W16" s="9">
        <f>S16*(2/3)*(1.02)</f>
        <v>13.6</v>
      </c>
      <c r="X16" s="9">
        <f>S16*(2/3)*(1.06)</f>
        <v>14.133333333333333</v>
      </c>
      <c r="Y16" s="9">
        <f>S16*(2/3)*(1.1)</f>
        <v>14.666666666666666</v>
      </c>
      <c r="Z16" s="31">
        <f>QUOTIENT(T16,$Q16)</f>
        <v>0</v>
      </c>
      <c r="AA16" s="29">
        <f>T16-Z16*$N16</f>
        <v>12</v>
      </c>
      <c r="AB16" s="31">
        <f>QUOTIENT(AA16,$P16)</f>
        <v>2</v>
      </c>
      <c r="AC16" s="29">
        <f>AA16-AB16*$M16</f>
        <v>6</v>
      </c>
      <c r="AD16" s="31">
        <f>QUOTIENT(AC16,$O16)</f>
        <v>6</v>
      </c>
      <c r="AE16" s="29">
        <f>AC16-AD16*$L16</f>
        <v>0</v>
      </c>
      <c r="AF16" s="31">
        <f>QUOTIENT(U16,$Q16)</f>
        <v>0</v>
      </c>
      <c r="AG16" s="29">
        <f>U16-AF16*$N16</f>
        <v>12.533333333333331</v>
      </c>
      <c r="AH16" s="31">
        <f>QUOTIENT(AG16,$P16)</f>
        <v>2</v>
      </c>
      <c r="AI16" s="29">
        <f>AG16-AH16*$M16</f>
        <v>6.5333333333333314</v>
      </c>
      <c r="AJ16" s="31">
        <f>QUOTIENT(AI16,$O16)</f>
        <v>6</v>
      </c>
      <c r="AK16" s="29">
        <f>AI16-AJ16*$L16</f>
        <v>0.53333333333333144</v>
      </c>
      <c r="AL16" s="31">
        <f>QUOTIENT(V16,$Q16)</f>
        <v>0</v>
      </c>
      <c r="AM16" s="29">
        <f>V16-AL16*$N16</f>
        <v>13.066666666666665</v>
      </c>
      <c r="AN16" s="31">
        <f>QUOTIENT(AM16,$P16)</f>
        <v>2</v>
      </c>
      <c r="AO16" s="29">
        <f>AM16-AN16*$M16</f>
        <v>7.0666666666666647</v>
      </c>
      <c r="AP16" s="31">
        <f>QUOTIENT(AO16,$O16)</f>
        <v>7</v>
      </c>
      <c r="AQ16" s="29">
        <f>AO16-AP16*$L16</f>
        <v>6.6666666666664653E-2</v>
      </c>
      <c r="AR16" s="31">
        <f>QUOTIENT(W16,$Q16)</f>
        <v>0</v>
      </c>
      <c r="AS16" s="29">
        <f>W16-AR16*$N16</f>
        <v>13.6</v>
      </c>
      <c r="AT16" s="31">
        <f>QUOTIENT(AS16,$P16)</f>
        <v>2</v>
      </c>
      <c r="AU16" s="29">
        <f>AS16-AT16*$M16</f>
        <v>7.6</v>
      </c>
      <c r="AV16" s="31">
        <f>QUOTIENT(AU16,$O16)</f>
        <v>7</v>
      </c>
      <c r="AW16" s="29">
        <f>AU16-AV16*$L16</f>
        <v>0.59999999999999964</v>
      </c>
      <c r="AX16" s="31">
        <f>QUOTIENT(X16,$Q16)</f>
        <v>0</v>
      </c>
      <c r="AY16" s="29">
        <f>X16-AX16*$N16</f>
        <v>14.133333333333333</v>
      </c>
      <c r="AZ16" s="31">
        <f>QUOTIENT(AY16,$P16)</f>
        <v>2</v>
      </c>
      <c r="BA16" s="29">
        <f>AY16-AZ16*$M16</f>
        <v>8.1333333333333329</v>
      </c>
      <c r="BB16" s="31">
        <f>QUOTIENT(BA16,$O16)</f>
        <v>8</v>
      </c>
      <c r="BC16" s="29">
        <f>BA16-BB16*$L16</f>
        <v>0.13333333333333286</v>
      </c>
      <c r="BD16" s="31">
        <f>QUOTIENT(Y16,$Q16)</f>
        <v>0</v>
      </c>
      <c r="BE16" s="32">
        <f>Y16-BD16*$N16</f>
        <v>14.666666666666666</v>
      </c>
      <c r="BF16" s="31">
        <f>QUOTIENT(BE16,$P16)</f>
        <v>2</v>
      </c>
      <c r="BG16" s="33">
        <f>BE16-BF16*$M16</f>
        <v>8.6666666666666661</v>
      </c>
      <c r="BH16" s="31">
        <f>QUOTIENT(BG16,$O16)</f>
        <v>8</v>
      </c>
      <c r="BI16" s="34">
        <f>BG16-BH16*$L16</f>
        <v>0.66666666666666607</v>
      </c>
      <c r="BJ16" s="34">
        <f>(Z16+AF16+AL16+AR16+AX16+BD16)/6</f>
        <v>0</v>
      </c>
      <c r="BK16" s="34">
        <f>(AB16+AH16+AN16+AT16+AZ16+BF16)/6</f>
        <v>2</v>
      </c>
      <c r="BL16" s="34">
        <f>(AD16+AJ16+AP16+AV16+BB16+BH16)/6</f>
        <v>7</v>
      </c>
      <c r="BM16" s="9">
        <f>$E16+0.1*$G16</f>
        <v>102</v>
      </c>
      <c r="BN16" s="9">
        <f>BM16*$H16</f>
        <v>20.400000000000002</v>
      </c>
      <c r="BO16" s="9">
        <f>BN16*(2/3)*(0.9)</f>
        <v>12.240000000000002</v>
      </c>
      <c r="BP16" s="9">
        <f>BN16*(2/3)*(0.94)</f>
        <v>12.784000000000001</v>
      </c>
      <c r="BQ16" s="9">
        <f>BN16*(2/3)*(0.98)</f>
        <v>13.328000000000001</v>
      </c>
      <c r="BR16" s="9">
        <f>BN16*(2/3)*(1.02)</f>
        <v>13.872000000000002</v>
      </c>
      <c r="BS16" s="9">
        <f>BN16*(2/3)*(1.06)</f>
        <v>14.416000000000002</v>
      </c>
      <c r="BT16" s="9">
        <f>BN16*(2/3)*(1.1)</f>
        <v>14.960000000000003</v>
      </c>
      <c r="BU16" s="31">
        <f>QUOTIENT(BO16,$Q16)</f>
        <v>0</v>
      </c>
      <c r="BV16" s="29">
        <f>BO16-BU16*$N16</f>
        <v>12.240000000000002</v>
      </c>
      <c r="BW16" s="31">
        <f>QUOTIENT(BV16,$P16)</f>
        <v>2</v>
      </c>
      <c r="BX16" s="29">
        <f>BV16-BW16*$M16</f>
        <v>6.240000000000002</v>
      </c>
      <c r="BY16" s="31">
        <f>QUOTIENT(BX16,$O16)</f>
        <v>6</v>
      </c>
      <c r="BZ16" s="29">
        <f>BX16-BY16*$L16</f>
        <v>0.24000000000000199</v>
      </c>
      <c r="CA16" s="31">
        <f>QUOTIENT(BP16,$Q16)</f>
        <v>0</v>
      </c>
      <c r="CB16" s="29">
        <f>BP16-CA16*$N16</f>
        <v>12.784000000000001</v>
      </c>
      <c r="CC16" s="31">
        <f>QUOTIENT(CB16,$P16)</f>
        <v>2</v>
      </c>
      <c r="CD16" s="29">
        <f>CB16-CC16*$M16</f>
        <v>6.7840000000000007</v>
      </c>
      <c r="CE16" s="31">
        <f>QUOTIENT(CD16,$O16)</f>
        <v>6</v>
      </c>
      <c r="CF16" s="29">
        <f>CD16-CE16*$L16</f>
        <v>0.7840000000000007</v>
      </c>
      <c r="CG16" s="31">
        <f>QUOTIENT(BQ16,$Q16)</f>
        <v>0</v>
      </c>
      <c r="CH16" s="29">
        <f>BQ16-CG16*$N16</f>
        <v>13.328000000000001</v>
      </c>
      <c r="CI16" s="31">
        <f>QUOTIENT(CH16,$P16)</f>
        <v>2</v>
      </c>
      <c r="CJ16" s="29">
        <f>CH16-CI16*$M16</f>
        <v>7.3280000000000012</v>
      </c>
      <c r="CK16" s="31">
        <f>QUOTIENT(CJ16,$O16)</f>
        <v>7</v>
      </c>
      <c r="CL16" s="29">
        <f>CJ16-CK16*$L16</f>
        <v>0.32800000000000118</v>
      </c>
      <c r="CM16" s="31">
        <f>QUOTIENT(BR16,$Q16)</f>
        <v>0</v>
      </c>
      <c r="CN16" s="29">
        <f>BR16-CM16*$N16</f>
        <v>13.872000000000002</v>
      </c>
      <c r="CO16" s="31">
        <f>QUOTIENT(CN16,$P16)</f>
        <v>2</v>
      </c>
      <c r="CP16" s="29">
        <f>CN16-CO16*$M16</f>
        <v>7.8720000000000017</v>
      </c>
      <c r="CQ16" s="31">
        <f>QUOTIENT(CP16,$O16)</f>
        <v>7</v>
      </c>
      <c r="CR16" s="29">
        <f>CP16-CQ16*$L16</f>
        <v>0.87200000000000166</v>
      </c>
      <c r="CS16" s="31">
        <f>QUOTIENT(BS16,$Q16)</f>
        <v>0</v>
      </c>
      <c r="CT16" s="29">
        <f>BS16-CS16*$N16</f>
        <v>14.416000000000002</v>
      </c>
      <c r="CU16" s="31">
        <f>QUOTIENT(CT16,$P16)</f>
        <v>2</v>
      </c>
      <c r="CV16" s="29">
        <f>CT16-CU16*$M16</f>
        <v>8.4160000000000021</v>
      </c>
      <c r="CW16" s="31">
        <f>QUOTIENT(CV16,$O16)</f>
        <v>8</v>
      </c>
      <c r="CX16" s="29">
        <f>CV16-CW16*$L16</f>
        <v>0.41600000000000215</v>
      </c>
      <c r="CY16" s="31">
        <f>QUOTIENT(BT16,$Q16)</f>
        <v>0</v>
      </c>
      <c r="CZ16" s="32">
        <f>BT16-CY16*$N16</f>
        <v>14.960000000000003</v>
      </c>
      <c r="DA16" s="31">
        <f>QUOTIENT(CZ16,$P16)</f>
        <v>2</v>
      </c>
      <c r="DB16" s="33">
        <f>CZ16-DA16*$M16</f>
        <v>8.9600000000000026</v>
      </c>
      <c r="DC16" s="31">
        <f>QUOTIENT(DB16,$O16)</f>
        <v>8</v>
      </c>
      <c r="DD16" s="34">
        <f>DB16-DC16*$L16</f>
        <v>0.96000000000000263</v>
      </c>
      <c r="DE16" s="34">
        <f>(BU16+CA16+CG16+CM16+CS16+CY16)/6</f>
        <v>0</v>
      </c>
      <c r="DF16" s="34">
        <f>(BW16+CC16+CI16+CO16+CU16+DA16)/6</f>
        <v>2</v>
      </c>
      <c r="DG16" s="34">
        <f>(BY16+CE16+CK16+CQ16+CW16+DC16)/6</f>
        <v>7</v>
      </c>
      <c r="DH16" s="9">
        <f>$E16+0.2*$G16</f>
        <v>104</v>
      </c>
      <c r="DI16" s="9">
        <f>DH16*$H16</f>
        <v>20.8</v>
      </c>
      <c r="DJ16" s="9">
        <f>DI16*(2/3)*(0.9)</f>
        <v>12.48</v>
      </c>
      <c r="DK16" s="9">
        <f>DI16*(2/3)*(0.94)</f>
        <v>13.034666666666666</v>
      </c>
      <c r="DL16" s="9">
        <f>DI16*(2/3)*(0.98)</f>
        <v>13.589333333333334</v>
      </c>
      <c r="DM16" s="9">
        <f>DI16*(2/3)*(1.02)</f>
        <v>14.144</v>
      </c>
      <c r="DN16" s="9">
        <f>DI16*(2/3)*(1.06)</f>
        <v>14.698666666666668</v>
      </c>
      <c r="DO16" s="9">
        <f>DI16*(2/3)*(1.1)</f>
        <v>15.253333333333336</v>
      </c>
      <c r="DP16" s="31">
        <f>QUOTIENT(DJ16,$Q16)</f>
        <v>0</v>
      </c>
      <c r="DQ16" s="29">
        <f>DJ16-DP16*$N16</f>
        <v>12.48</v>
      </c>
      <c r="DR16" s="31">
        <f>QUOTIENT(DQ16,$P16)</f>
        <v>2</v>
      </c>
      <c r="DS16" s="29">
        <f>DQ16-DR16*$M16</f>
        <v>6.48</v>
      </c>
      <c r="DT16" s="31">
        <f>QUOTIENT(DS16,$O16)</f>
        <v>6</v>
      </c>
      <c r="DU16" s="29">
        <f>DS16-DT16*$L16</f>
        <v>0.48000000000000043</v>
      </c>
      <c r="DV16" s="31">
        <f>QUOTIENT(DK16,$Q16)</f>
        <v>0</v>
      </c>
      <c r="DW16" s="29">
        <f>DK16-DV16*$N16</f>
        <v>13.034666666666666</v>
      </c>
      <c r="DX16" s="31">
        <f>QUOTIENT(DW16,$P16)</f>
        <v>2</v>
      </c>
      <c r="DY16" s="29">
        <f>DW16-DX16*$M16</f>
        <v>7.0346666666666664</v>
      </c>
      <c r="DZ16" s="31">
        <f>QUOTIENT(DY16,$O16)</f>
        <v>7</v>
      </c>
      <c r="EA16" s="29">
        <f>DY16-DZ16*$L16</f>
        <v>3.4666666666666401E-2</v>
      </c>
      <c r="EB16" s="31">
        <f>QUOTIENT(DL16,$Q16)</f>
        <v>0</v>
      </c>
      <c r="EC16" s="29">
        <f>DL16-EB16*$N16</f>
        <v>13.589333333333334</v>
      </c>
      <c r="ED16" s="31">
        <f>QUOTIENT(EC16,$P16)</f>
        <v>2</v>
      </c>
      <c r="EE16" s="29">
        <f>EC16-ED16*$M16</f>
        <v>7.5893333333333342</v>
      </c>
      <c r="EF16" s="31">
        <f>QUOTIENT(EE16,$O16)</f>
        <v>7</v>
      </c>
      <c r="EG16" s="29">
        <f>EE16-EF16*$L16</f>
        <v>0.58933333333333415</v>
      </c>
      <c r="EH16" s="31">
        <f>QUOTIENT(DM16,$Q16)</f>
        <v>0</v>
      </c>
      <c r="EI16" s="29">
        <f>DM16-EH16*$N16</f>
        <v>14.144</v>
      </c>
      <c r="EJ16" s="31">
        <f>QUOTIENT(EI16,$P16)</f>
        <v>2</v>
      </c>
      <c r="EK16" s="29">
        <f>EI16-EJ16*$M16</f>
        <v>8.1440000000000001</v>
      </c>
      <c r="EL16" s="31">
        <f>QUOTIENT(EK16,$O16)</f>
        <v>8</v>
      </c>
      <c r="EM16" s="29">
        <f>EK16-EL16*$L16</f>
        <v>0.14400000000000013</v>
      </c>
      <c r="EN16" s="31">
        <f>QUOTIENT(DN16,$Q16)</f>
        <v>0</v>
      </c>
      <c r="EO16" s="29">
        <f>DN16-EN16*$N16</f>
        <v>14.698666666666668</v>
      </c>
      <c r="EP16" s="31">
        <f>QUOTIENT(EO16,$P16)</f>
        <v>2</v>
      </c>
      <c r="EQ16" s="29">
        <f>EO16-EP16*$M16</f>
        <v>8.6986666666666679</v>
      </c>
      <c r="ER16" s="31">
        <f>QUOTIENT(EQ16,$O16)</f>
        <v>8</v>
      </c>
      <c r="ES16" s="29">
        <f>EQ16-ER16*$L16</f>
        <v>0.69866666666666788</v>
      </c>
      <c r="ET16" s="31">
        <f>QUOTIENT(DO16,$Q16)</f>
        <v>0</v>
      </c>
      <c r="EU16" s="32">
        <f>DO16-ET16*$N16</f>
        <v>15.253333333333336</v>
      </c>
      <c r="EV16" s="31">
        <f>QUOTIENT(EU16,$P16)</f>
        <v>3</v>
      </c>
      <c r="EW16" s="33">
        <f>EU16-EV16*$M16</f>
        <v>6.2533333333333356</v>
      </c>
      <c r="EX16" s="31">
        <f>QUOTIENT(EW16,$O16)</f>
        <v>6</v>
      </c>
      <c r="EY16" s="34">
        <f>EW16-EX16*$L16</f>
        <v>0.25333333333333563</v>
      </c>
      <c r="EZ16" s="34">
        <f>(DP16+DV16+EB16+EH16+EN16+ET16)/6</f>
        <v>0</v>
      </c>
      <c r="FA16" s="34">
        <f>(DR16+DX16+ED16+EJ16+EP16+EV16)/6</f>
        <v>2.1666666666666665</v>
      </c>
      <c r="FB16" s="34">
        <f>(DT16+DZ16+EF16+EL16+ER16+EX16)/6</f>
        <v>7</v>
      </c>
      <c r="FC16" s="9">
        <f>$E16+0.3*$G16</f>
        <v>106</v>
      </c>
      <c r="FD16" s="9">
        <f>FC16*$H16</f>
        <v>21.200000000000003</v>
      </c>
      <c r="FE16" s="9">
        <f>FD16*(2/3)*(0.9)</f>
        <v>12.72</v>
      </c>
      <c r="FF16" s="9">
        <f>FD16*(2/3)*(0.94)</f>
        <v>13.285333333333334</v>
      </c>
      <c r="FG16" s="9">
        <f>FD16*(2/3)*(0.98)</f>
        <v>13.850666666666667</v>
      </c>
      <c r="FH16" s="9">
        <f>FD16*(2/3)*(1.02)</f>
        <v>14.416000000000002</v>
      </c>
      <c r="FI16" s="9">
        <f>FD16*(2/3)*(1.06)</f>
        <v>14.981333333333335</v>
      </c>
      <c r="FJ16" s="9">
        <f>FD16*(2/3)*(1.1)</f>
        <v>15.546666666666669</v>
      </c>
      <c r="FK16" s="31">
        <f>QUOTIENT(FE16,$Q16)</f>
        <v>0</v>
      </c>
      <c r="FL16" s="29">
        <f>FE16-FK16*$N16</f>
        <v>12.72</v>
      </c>
      <c r="FM16" s="31">
        <f>QUOTIENT(FL16,$P16)</f>
        <v>2</v>
      </c>
      <c r="FN16" s="29">
        <f>FL16-FM16*$M16</f>
        <v>6.7200000000000006</v>
      </c>
      <c r="FO16" s="31">
        <f>QUOTIENT(FN16,$O16)</f>
        <v>6</v>
      </c>
      <c r="FP16" s="29">
        <f>FN16-FO16*$L16</f>
        <v>0.72000000000000064</v>
      </c>
      <c r="FQ16" s="31">
        <f>QUOTIENT(FF16,$Q16)</f>
        <v>0</v>
      </c>
      <c r="FR16" s="29">
        <f>FF16-FQ16*$N16</f>
        <v>13.285333333333334</v>
      </c>
      <c r="FS16" s="31">
        <f>QUOTIENT(FR16,$P16)</f>
        <v>2</v>
      </c>
      <c r="FT16" s="29">
        <f>FR16-FS16*$M16</f>
        <v>7.2853333333333339</v>
      </c>
      <c r="FU16" s="31">
        <f>QUOTIENT(FT16,$O16)</f>
        <v>7</v>
      </c>
      <c r="FV16" s="29">
        <f>FT16-FU16*$L16</f>
        <v>0.28533333333333388</v>
      </c>
      <c r="FW16" s="31">
        <f>QUOTIENT(FG16,$Q16)</f>
        <v>0</v>
      </c>
      <c r="FX16" s="29">
        <f>FG16-FW16*$N16</f>
        <v>13.850666666666667</v>
      </c>
      <c r="FY16" s="31">
        <f>QUOTIENT(FX16,$P16)</f>
        <v>2</v>
      </c>
      <c r="FZ16" s="29">
        <f>FX16-FY16*$M16</f>
        <v>7.8506666666666671</v>
      </c>
      <c r="GA16" s="31">
        <f>QUOTIENT(FZ16,$O16)</f>
        <v>7</v>
      </c>
      <c r="GB16" s="29">
        <f>FZ16-GA16*$L16</f>
        <v>0.85066666666666713</v>
      </c>
      <c r="GC16" s="31">
        <f>QUOTIENT(FH16,$Q16)</f>
        <v>0</v>
      </c>
      <c r="GD16" s="29">
        <f>FH16-GC16*$N16</f>
        <v>14.416000000000002</v>
      </c>
      <c r="GE16" s="31">
        <f>QUOTIENT(GD16,$P16)</f>
        <v>2</v>
      </c>
      <c r="GF16" s="29">
        <f>GD16-GE16*$M16</f>
        <v>8.4160000000000021</v>
      </c>
      <c r="GG16" s="31">
        <f>QUOTIENT(GF16,$O16)</f>
        <v>8</v>
      </c>
      <c r="GH16" s="29">
        <f>GF16-GG16*$L16</f>
        <v>0.41600000000000215</v>
      </c>
      <c r="GI16" s="31">
        <f>QUOTIENT(FI16,$Q16)</f>
        <v>0</v>
      </c>
      <c r="GJ16" s="29">
        <f>FI16-GI16*$N16</f>
        <v>14.981333333333335</v>
      </c>
      <c r="GK16" s="31">
        <f>QUOTIENT(GJ16,$P16)</f>
        <v>2</v>
      </c>
      <c r="GL16" s="29">
        <f>GJ16-GK16*$M16</f>
        <v>8.9813333333333354</v>
      </c>
      <c r="GM16" s="31">
        <f>QUOTIENT(GL16,$O16)</f>
        <v>8</v>
      </c>
      <c r="GN16" s="29">
        <f>GL16-GM16*$L16</f>
        <v>0.98133333333333539</v>
      </c>
      <c r="GO16" s="31">
        <f>QUOTIENT(FJ16,$Q16)</f>
        <v>0</v>
      </c>
      <c r="GP16" s="32">
        <f>FJ16-GO16*$N16</f>
        <v>15.546666666666669</v>
      </c>
      <c r="GQ16" s="31">
        <f>QUOTIENT(GP16,$P16)</f>
        <v>3</v>
      </c>
      <c r="GR16" s="33">
        <f>GP16-GQ16*$M16</f>
        <v>6.5466666666666686</v>
      </c>
      <c r="GS16" s="31">
        <f>QUOTIENT(GR16,$O16)</f>
        <v>6</v>
      </c>
      <c r="GT16" s="34">
        <f>GR16-GS16*$L16</f>
        <v>0.54666666666666863</v>
      </c>
      <c r="GU16" s="34">
        <f>(FK16+FQ16+FW16+GC16+GI16+GO16)/6</f>
        <v>0</v>
      </c>
      <c r="GV16" s="34">
        <f>(FM16+FS16+FY16+GE16+GK16+GQ16)/6</f>
        <v>2.1666666666666665</v>
      </c>
      <c r="GW16" s="34">
        <f>(FO16+FU16+GA16+GG16+GM16+GS16)/6</f>
        <v>7</v>
      </c>
      <c r="GX16" s="9">
        <f>$E16+0.4*$G16</f>
        <v>108</v>
      </c>
      <c r="GY16" s="9">
        <f>GX16*$H16</f>
        <v>21.6</v>
      </c>
      <c r="GZ16" s="9">
        <f>GY16*(2/3)*(0.9)</f>
        <v>12.96</v>
      </c>
      <c r="HA16" s="9">
        <f>GY16*(2/3)*(0.94)</f>
        <v>13.536</v>
      </c>
      <c r="HB16" s="9">
        <f>GY16*(2/3)*(0.98)</f>
        <v>14.112</v>
      </c>
      <c r="HC16" s="9">
        <f>GY16*(2/3)*(1.02)</f>
        <v>14.688000000000001</v>
      </c>
      <c r="HD16" s="9">
        <f>GY16*(2/3)*(1.06)</f>
        <v>15.264000000000001</v>
      </c>
      <c r="HE16" s="9">
        <f>GY16*(2/3)*(1.1)</f>
        <v>15.840000000000002</v>
      </c>
      <c r="HF16" s="31">
        <f>QUOTIENT(GZ16,$Q16)</f>
        <v>0</v>
      </c>
      <c r="HG16" s="29">
        <f>GZ16-HF16*$N16</f>
        <v>12.96</v>
      </c>
      <c r="HH16" s="31">
        <f>QUOTIENT(HG16,$P16)</f>
        <v>2</v>
      </c>
      <c r="HI16" s="29">
        <f>HG16-HH16*$M16</f>
        <v>6.9600000000000009</v>
      </c>
      <c r="HJ16" s="31">
        <f>QUOTIENT(HI16,$O16)</f>
        <v>6</v>
      </c>
      <c r="HK16" s="29">
        <f>HI16-HJ16*$L16</f>
        <v>0.96000000000000085</v>
      </c>
      <c r="HL16" s="31">
        <f>QUOTIENT(HA16,$Q16)</f>
        <v>0</v>
      </c>
      <c r="HM16" s="29">
        <f>HA16-HL16*$N16</f>
        <v>13.536</v>
      </c>
      <c r="HN16" s="31">
        <f>QUOTIENT(HM16,$P16)</f>
        <v>2</v>
      </c>
      <c r="HO16" s="29">
        <f>HM16-HN16*$M16</f>
        <v>7.5359999999999996</v>
      </c>
      <c r="HP16" s="31">
        <f>QUOTIENT(HO16,$O16)</f>
        <v>7</v>
      </c>
      <c r="HQ16" s="29">
        <f>HO16-HP16*$L16</f>
        <v>0.53599999999999959</v>
      </c>
      <c r="HR16" s="31">
        <f>QUOTIENT(HB16,$Q16)</f>
        <v>0</v>
      </c>
      <c r="HS16" s="29">
        <f>HB16-HR16*$N16</f>
        <v>14.112</v>
      </c>
      <c r="HT16" s="31">
        <f>QUOTIENT(HS16,$P16)</f>
        <v>2</v>
      </c>
      <c r="HU16" s="29">
        <f>HS16-HT16*$M16</f>
        <v>8.1120000000000001</v>
      </c>
      <c r="HV16" s="31">
        <f>QUOTIENT(HU16,$O16)</f>
        <v>8</v>
      </c>
      <c r="HW16" s="29">
        <f>HU16-HV16*$L16</f>
        <v>0.1120000000000001</v>
      </c>
      <c r="HX16" s="31">
        <f>QUOTIENT(HC16,$Q16)</f>
        <v>0</v>
      </c>
      <c r="HY16" s="29">
        <f>HC16-HX16*$N16</f>
        <v>14.688000000000001</v>
      </c>
      <c r="HZ16" s="31">
        <f>QUOTIENT(HY16,$P16)</f>
        <v>2</v>
      </c>
      <c r="IA16" s="29">
        <f>HY16-HZ16*$M16</f>
        <v>8.6880000000000006</v>
      </c>
      <c r="IB16" s="31">
        <f>QUOTIENT(IA16,$O16)</f>
        <v>8</v>
      </c>
      <c r="IC16" s="29">
        <f>IA16-IB16*$L16</f>
        <v>0.68800000000000061</v>
      </c>
      <c r="ID16" s="31">
        <f>QUOTIENT(HD16,$Q16)</f>
        <v>0</v>
      </c>
      <c r="IE16" s="29">
        <f>HD16-ID16*$N16</f>
        <v>15.264000000000001</v>
      </c>
      <c r="IF16" s="31">
        <f>QUOTIENT(IE16,$P16)</f>
        <v>3</v>
      </c>
      <c r="IG16" s="29">
        <f>IE16-IF16*$M16</f>
        <v>6.2640000000000011</v>
      </c>
      <c r="IH16" s="31">
        <f>QUOTIENT(IG16,$O16)</f>
        <v>6</v>
      </c>
      <c r="II16" s="29">
        <f>IG16-IH16*$L16</f>
        <v>0.26400000000000112</v>
      </c>
      <c r="IJ16" s="31">
        <f>QUOTIENT(HE16,$Q16)</f>
        <v>0</v>
      </c>
      <c r="IK16" s="32">
        <f>HE16-IJ16*$N16</f>
        <v>15.840000000000002</v>
      </c>
      <c r="IL16" s="31">
        <f>QUOTIENT(IK16,$P16)</f>
        <v>3</v>
      </c>
      <c r="IM16" s="33">
        <f>IK16-IL16*$M16</f>
        <v>6.8400000000000016</v>
      </c>
      <c r="IN16" s="31">
        <f>QUOTIENT(IM16,$O16)</f>
        <v>6</v>
      </c>
      <c r="IO16" s="34">
        <f>IM16-IN16*$L16</f>
        <v>0.84000000000000163</v>
      </c>
      <c r="IP16" s="34">
        <f>(HF16+HL16+HR16+HX16+ID16+IJ16)/6</f>
        <v>0</v>
      </c>
      <c r="IQ16" s="34">
        <f>(HH16+HN16+HT16+HZ16+IF16+IL16)/6</f>
        <v>2.3333333333333335</v>
      </c>
      <c r="IR16" s="34">
        <f>(HJ16+HP16+HV16+IB16+IH16+IN16)/6</f>
        <v>6.833333333333333</v>
      </c>
      <c r="IS16" s="9">
        <f>$E16+0.5*$G16</f>
        <v>110</v>
      </c>
      <c r="IT16" s="9">
        <f>IS16*$H16</f>
        <v>22</v>
      </c>
      <c r="IU16" s="9">
        <f>IT16*(2/3)*(0.9)</f>
        <v>13.2</v>
      </c>
      <c r="IV16" s="9">
        <f>IT16*(2/3)*(0.94)</f>
        <v>13.786666666666665</v>
      </c>
      <c r="IW16" s="9">
        <f>IT16*(2/3)*(0.98)</f>
        <v>14.373333333333333</v>
      </c>
      <c r="IX16" s="9">
        <f>IT16*(2/3)*(1.02)</f>
        <v>14.959999999999999</v>
      </c>
      <c r="IY16" s="9">
        <f>IT16*(2/3)*(1.06)</f>
        <v>15.546666666666667</v>
      </c>
      <c r="IZ16" s="9">
        <f>IT16*(2/3)*(1.1)</f>
        <v>16.133333333333333</v>
      </c>
      <c r="JA16" s="31">
        <f>QUOTIENT(IU16,$Q16)</f>
        <v>0</v>
      </c>
      <c r="JB16" s="29">
        <f>IU16-JA16*$N16</f>
        <v>13.2</v>
      </c>
      <c r="JC16" s="31">
        <f>QUOTIENT(JB16,$P16)</f>
        <v>2</v>
      </c>
      <c r="JD16" s="29">
        <f>JB16-JC16*$M16</f>
        <v>7.1999999999999993</v>
      </c>
      <c r="JE16" s="31">
        <f>QUOTIENT(JD16,$O16)</f>
        <v>7</v>
      </c>
      <c r="JF16" s="29">
        <f>JD16-JE16*$L16</f>
        <v>0.19999999999999929</v>
      </c>
      <c r="JG16" s="31">
        <f>QUOTIENT(IV16,$Q16)</f>
        <v>0</v>
      </c>
      <c r="JH16" s="29">
        <f>IV16-JG16*$N16</f>
        <v>13.786666666666665</v>
      </c>
      <c r="JI16" s="31">
        <f>QUOTIENT(JH16,$P16)</f>
        <v>2</v>
      </c>
      <c r="JJ16" s="29">
        <f>JH16-JI16*$M16</f>
        <v>7.7866666666666653</v>
      </c>
      <c r="JK16" s="31">
        <f>QUOTIENT(JJ16,$O16)</f>
        <v>7</v>
      </c>
      <c r="JL16" s="29">
        <f>JJ16-JK16*$L16</f>
        <v>0.78666666666666529</v>
      </c>
      <c r="JM16" s="31">
        <f>QUOTIENT(IW16,$Q16)</f>
        <v>0</v>
      </c>
      <c r="JN16" s="29">
        <f>IW16-JM16*$N16</f>
        <v>14.373333333333333</v>
      </c>
      <c r="JO16" s="31">
        <f>QUOTIENT(JN16,$P16)</f>
        <v>2</v>
      </c>
      <c r="JP16" s="29">
        <f>JN16-JO16*$M16</f>
        <v>8.3733333333333331</v>
      </c>
      <c r="JQ16" s="31">
        <f>QUOTIENT(JP16,$O16)</f>
        <v>8</v>
      </c>
      <c r="JR16" s="29">
        <f>JP16-JQ16*$L16</f>
        <v>0.37333333333333307</v>
      </c>
      <c r="JS16" s="31">
        <f>QUOTIENT(IX16,$Q16)</f>
        <v>0</v>
      </c>
      <c r="JT16" s="29">
        <f>IX16-JS16*$N16</f>
        <v>14.959999999999999</v>
      </c>
      <c r="JU16" s="31">
        <f>QUOTIENT(JT16,$P16)</f>
        <v>2</v>
      </c>
      <c r="JV16" s="29">
        <f>JT16-JU16*$M16</f>
        <v>8.9599999999999991</v>
      </c>
      <c r="JW16" s="31">
        <f>QUOTIENT(JV16,$O16)</f>
        <v>8</v>
      </c>
      <c r="JX16" s="29">
        <f>JV16-JW16*$L16</f>
        <v>0.95999999999999908</v>
      </c>
      <c r="JY16" s="31">
        <f>QUOTIENT(IY16,$Q16)</f>
        <v>0</v>
      </c>
      <c r="JZ16" s="29">
        <f>IY16-JY16*$N16</f>
        <v>15.546666666666667</v>
      </c>
      <c r="KA16" s="31">
        <f>QUOTIENT(JZ16,$P16)</f>
        <v>3</v>
      </c>
      <c r="KB16" s="29">
        <f>JZ16-KA16*$M16</f>
        <v>6.5466666666666669</v>
      </c>
      <c r="KC16" s="31">
        <f>QUOTIENT(KB16,$O16)</f>
        <v>6</v>
      </c>
      <c r="KD16" s="29">
        <f>KB16-KC16*$L16</f>
        <v>0.54666666666666686</v>
      </c>
      <c r="KE16" s="31">
        <f>QUOTIENT(IZ16,$Q16)</f>
        <v>0</v>
      </c>
      <c r="KF16" s="32">
        <f>IZ16-KE16*$N16</f>
        <v>16.133333333333333</v>
      </c>
      <c r="KG16" s="31">
        <f>QUOTIENT(KF16,$P16)</f>
        <v>3</v>
      </c>
      <c r="KH16" s="33">
        <f>KF16-KG16*$M16</f>
        <v>7.1333333333333329</v>
      </c>
      <c r="KI16" s="31">
        <f>QUOTIENT(KH16,$O16)</f>
        <v>7</v>
      </c>
      <c r="KJ16" s="34">
        <f>KH16-KI16*$L16</f>
        <v>0.13333333333333286</v>
      </c>
      <c r="KK16" s="34">
        <f>(JA16+JG16+JM16+JS16+JY16+KE16)/6</f>
        <v>0</v>
      </c>
      <c r="KL16" s="34">
        <f>(JC16+JI16+JO16+JU16+KA16+KG16)/6</f>
        <v>2.3333333333333335</v>
      </c>
      <c r="KM16" s="34">
        <f>(JE16+JK16+JQ16+JW16+KC16+KI16)/6</f>
        <v>7.166666666666667</v>
      </c>
      <c r="KN16" s="9">
        <f>$E16+0.6*$G16</f>
        <v>112</v>
      </c>
      <c r="KO16" s="9">
        <f>KN16*$H16</f>
        <v>22.400000000000002</v>
      </c>
      <c r="KP16" s="9">
        <f>KO16*(2/3)*(0.9)</f>
        <v>13.440000000000001</v>
      </c>
      <c r="KQ16" s="9">
        <f>KO16*(2/3)*(0.94)</f>
        <v>14.037333333333333</v>
      </c>
      <c r="KR16" s="9">
        <f>KO16*(2/3)*(0.98)</f>
        <v>14.634666666666666</v>
      </c>
      <c r="KS16" s="9">
        <f>KO16*(2/3)*(1.02)</f>
        <v>15.232000000000001</v>
      </c>
      <c r="KT16" s="9">
        <f>KO16*(2/3)*(1.06)</f>
        <v>15.829333333333334</v>
      </c>
      <c r="KU16" s="9">
        <f>KO16*(2/3)*(1.1)</f>
        <v>16.426666666666669</v>
      </c>
      <c r="KV16" s="31">
        <f>QUOTIENT(KP16,$Q16)</f>
        <v>0</v>
      </c>
      <c r="KW16" s="29">
        <f>KP16-KV16*$N16</f>
        <v>13.440000000000001</v>
      </c>
      <c r="KX16" s="31">
        <f>QUOTIENT(KW16,$P16)</f>
        <v>2</v>
      </c>
      <c r="KY16" s="29">
        <f>KW16-KX16*$M16</f>
        <v>7.4400000000000013</v>
      </c>
      <c r="KZ16" s="31">
        <f>QUOTIENT(KY16,$O16)</f>
        <v>7</v>
      </c>
      <c r="LA16" s="29">
        <f>KY16-KZ16*$L16</f>
        <v>0.44000000000000128</v>
      </c>
      <c r="LB16" s="31">
        <f>QUOTIENT(KQ16,$Q16)</f>
        <v>0</v>
      </c>
      <c r="LC16" s="29">
        <f>KQ16-LB16*$N16</f>
        <v>14.037333333333333</v>
      </c>
      <c r="LD16" s="31">
        <f>QUOTIENT(LC16,$P16)</f>
        <v>2</v>
      </c>
      <c r="LE16" s="29">
        <f>LC16-LD16*$M16</f>
        <v>8.0373333333333328</v>
      </c>
      <c r="LF16" s="31">
        <f>QUOTIENT(LE16,$O16)</f>
        <v>8</v>
      </c>
      <c r="LG16" s="29">
        <f>LE16-LF16*$L16</f>
        <v>3.7333333333332774E-2</v>
      </c>
      <c r="LH16" s="31">
        <f>QUOTIENT(KR16,$Q16)</f>
        <v>0</v>
      </c>
      <c r="LI16" s="29">
        <f>KR16-LH16*$N16</f>
        <v>14.634666666666666</v>
      </c>
      <c r="LJ16" s="31">
        <f>QUOTIENT(LI16,$P16)</f>
        <v>2</v>
      </c>
      <c r="LK16" s="29">
        <f>LI16-LJ16*$M16</f>
        <v>8.634666666666666</v>
      </c>
      <c r="LL16" s="31">
        <f>QUOTIENT(LK16,$O16)</f>
        <v>8</v>
      </c>
      <c r="LM16" s="29">
        <f>LK16-LL16*$L16</f>
        <v>0.63466666666666605</v>
      </c>
      <c r="LN16" s="31">
        <f>QUOTIENT(KS16,$Q16)</f>
        <v>0</v>
      </c>
      <c r="LO16" s="29">
        <f>KS16-LN16*$N16</f>
        <v>15.232000000000001</v>
      </c>
      <c r="LP16" s="31">
        <f>QUOTIENT(LO16,$P16)</f>
        <v>3</v>
      </c>
      <c r="LQ16" s="29">
        <f>LO16-LP16*$M16</f>
        <v>6.2320000000000011</v>
      </c>
      <c r="LR16" s="31">
        <f>QUOTIENT(LQ16,$O16)</f>
        <v>6</v>
      </c>
      <c r="LS16" s="29">
        <f>LQ16-LR16*$L16</f>
        <v>0.23200000000000109</v>
      </c>
      <c r="LT16" s="31">
        <f>QUOTIENT(KT16,$Q16)</f>
        <v>0</v>
      </c>
      <c r="LU16" s="29">
        <f>KT16-LT16*$N16</f>
        <v>15.829333333333334</v>
      </c>
      <c r="LV16" s="31">
        <f>QUOTIENT(LU16,$P16)</f>
        <v>3</v>
      </c>
      <c r="LW16" s="29">
        <f>LU16-LV16*$M16</f>
        <v>6.8293333333333344</v>
      </c>
      <c r="LX16" s="31">
        <f>QUOTIENT(LW16,$O16)</f>
        <v>6</v>
      </c>
      <c r="LY16" s="29">
        <f>LW16-LX16*$L16</f>
        <v>0.82933333333333437</v>
      </c>
      <c r="LZ16" s="31">
        <f>QUOTIENT(KU16,$Q16)</f>
        <v>0</v>
      </c>
      <c r="MA16" s="32">
        <f>KU16-LZ16*$N16</f>
        <v>16.426666666666669</v>
      </c>
      <c r="MB16" s="31">
        <f>QUOTIENT(MA16,$P16)</f>
        <v>3</v>
      </c>
      <c r="MC16" s="33">
        <f>MA16-MB16*$M16</f>
        <v>7.4266666666666694</v>
      </c>
      <c r="MD16" s="31">
        <f>QUOTIENT(MC16,$O16)</f>
        <v>7</v>
      </c>
      <c r="ME16" s="34">
        <f>MC16-MD16*$L16</f>
        <v>0.42666666666666941</v>
      </c>
      <c r="MF16" s="34">
        <f>(KV16+LB16+LH16+LN16+LT16+LZ16)/6</f>
        <v>0</v>
      </c>
      <c r="MG16" s="34">
        <f>(KX16+LD16+LJ16+LP16+LV16+MB16)/6</f>
        <v>2.5</v>
      </c>
      <c r="MH16" s="34">
        <f>(KZ16+LF16+LL16+LR16+LX16+MD16)/6</f>
        <v>7</v>
      </c>
      <c r="MI16" s="9">
        <f>$E16+0.7*$G16</f>
        <v>114</v>
      </c>
      <c r="MJ16" s="9">
        <f>MI16*$H16</f>
        <v>22.8</v>
      </c>
      <c r="MK16" s="9">
        <f>MJ16*(2/3)*(0.9)</f>
        <v>13.68</v>
      </c>
      <c r="ML16" s="9">
        <f>MJ16*(2/3)*(0.94)</f>
        <v>14.287999999999998</v>
      </c>
      <c r="MM16" s="9">
        <f>MJ16*(2/3)*(0.98)</f>
        <v>14.895999999999999</v>
      </c>
      <c r="MN16" s="9">
        <f>MJ16*(2/3)*(1.02)</f>
        <v>15.504</v>
      </c>
      <c r="MO16" s="9">
        <f>MJ16*(2/3)*(1.06)</f>
        <v>16.111999999999998</v>
      </c>
      <c r="MP16" s="9">
        <f>MJ16*(2/3)*(1.1)</f>
        <v>16.72</v>
      </c>
      <c r="MQ16" s="31">
        <f>QUOTIENT(MK16,$Q16)</f>
        <v>0</v>
      </c>
      <c r="MR16" s="29">
        <f>MK16-MQ16*$N16</f>
        <v>13.68</v>
      </c>
      <c r="MS16" s="31">
        <f>QUOTIENT(MR16,$P16)</f>
        <v>2</v>
      </c>
      <c r="MT16" s="29">
        <f>MR16-MS16*$M16</f>
        <v>7.68</v>
      </c>
      <c r="MU16" s="31">
        <f>QUOTIENT(MT16,$O16)</f>
        <v>7</v>
      </c>
      <c r="MV16" s="29">
        <f>MT16-MU16*$L16</f>
        <v>0.67999999999999972</v>
      </c>
      <c r="MW16" s="31">
        <f>QUOTIENT(ML16,$Q16)</f>
        <v>0</v>
      </c>
      <c r="MX16" s="29">
        <f>ML16-MW16*$N16</f>
        <v>14.287999999999998</v>
      </c>
      <c r="MY16" s="31">
        <f>QUOTIENT(MX16,$P16)</f>
        <v>2</v>
      </c>
      <c r="MZ16" s="29">
        <f>MX16-MY16*$M16</f>
        <v>8.2879999999999985</v>
      </c>
      <c r="NA16" s="31">
        <f>QUOTIENT(MZ16,$O16)</f>
        <v>8</v>
      </c>
      <c r="NB16" s="29">
        <f>MZ16-NA16*$L16</f>
        <v>0.28799999999999848</v>
      </c>
      <c r="NC16" s="31">
        <f>QUOTIENT(MM16,$Q16)</f>
        <v>0</v>
      </c>
      <c r="ND16" s="29">
        <f>MM16-NC16*$N16</f>
        <v>14.895999999999999</v>
      </c>
      <c r="NE16" s="31">
        <f>QUOTIENT(ND16,$P16)</f>
        <v>2</v>
      </c>
      <c r="NF16" s="29">
        <f>ND16-NE16*$M16</f>
        <v>8.895999999999999</v>
      </c>
      <c r="NG16" s="31">
        <f>QUOTIENT(NF16,$O16)</f>
        <v>8</v>
      </c>
      <c r="NH16" s="29">
        <f>NF16-NG16*$L16</f>
        <v>0.89599999999999902</v>
      </c>
      <c r="NI16" s="31">
        <f>QUOTIENT(MN16,$Q16)</f>
        <v>0</v>
      </c>
      <c r="NJ16" s="29">
        <f>MN16-NI16*$N16</f>
        <v>15.504</v>
      </c>
      <c r="NK16" s="31">
        <f>QUOTIENT(NJ16,$P16)</f>
        <v>3</v>
      </c>
      <c r="NL16" s="29">
        <f>NJ16-NK16*$M16</f>
        <v>6.5039999999999996</v>
      </c>
      <c r="NM16" s="31">
        <f>QUOTIENT(NL16,$O16)</f>
        <v>6</v>
      </c>
      <c r="NN16" s="29">
        <f>NL16-NM16*$L16</f>
        <v>0.50399999999999956</v>
      </c>
      <c r="NO16" s="31">
        <f>QUOTIENT(MO16,$Q16)</f>
        <v>0</v>
      </c>
      <c r="NP16" s="29">
        <f>MO16-NO16*$N16</f>
        <v>16.111999999999998</v>
      </c>
      <c r="NQ16" s="31">
        <f>QUOTIENT(NP16,$P16)</f>
        <v>3</v>
      </c>
      <c r="NR16" s="29">
        <f>NP16-NQ16*$M16</f>
        <v>7.1119999999999983</v>
      </c>
      <c r="NS16" s="31">
        <f>QUOTIENT(NR16,$O16)</f>
        <v>7</v>
      </c>
      <c r="NT16" s="29">
        <f>NR16-NS16*$L16</f>
        <v>0.11199999999999832</v>
      </c>
      <c r="NU16" s="31">
        <f>QUOTIENT(MP16,$Q16)</f>
        <v>0</v>
      </c>
      <c r="NV16" s="32">
        <f>MP16-NU16*$N16</f>
        <v>16.72</v>
      </c>
      <c r="NW16" s="31">
        <f>QUOTIENT(NV16,$P16)</f>
        <v>3</v>
      </c>
      <c r="NX16" s="33">
        <f>NV16-NW16*$M16</f>
        <v>7.7199999999999989</v>
      </c>
      <c r="NY16" s="31">
        <f>QUOTIENT(NX16,$O16)</f>
        <v>7</v>
      </c>
      <c r="NZ16" s="34">
        <f>NX16-NY16*$L16</f>
        <v>0.71999999999999886</v>
      </c>
      <c r="OA16" s="34">
        <f>(MQ16+MW16+NC16+NI16+NO16+NU16)/6</f>
        <v>0</v>
      </c>
      <c r="OB16" s="34">
        <f>(MS16+MY16+NE16+NK16+NQ16+NW16)/6</f>
        <v>2.5</v>
      </c>
      <c r="OC16" s="34">
        <f>(MU16+NA16+NG16+NM16+NS16+NY16)/6</f>
        <v>7.166666666666667</v>
      </c>
      <c r="OD16" s="9">
        <f>$E16+0.8*$G16</f>
        <v>116</v>
      </c>
      <c r="OE16" s="9">
        <f>OD16*$H16</f>
        <v>23.200000000000003</v>
      </c>
      <c r="OF16" s="9">
        <f>OE16*(2/3)*(0.9)</f>
        <v>13.920000000000002</v>
      </c>
      <c r="OG16" s="9">
        <f>OE16*(2/3)*(0.94)</f>
        <v>14.538666666666668</v>
      </c>
      <c r="OH16" s="9">
        <f>OE16*(2/3)*(0.98)</f>
        <v>15.157333333333336</v>
      </c>
      <c r="OI16" s="9">
        <f>OE16*(2/3)*(1.02)</f>
        <v>15.776000000000002</v>
      </c>
      <c r="OJ16" s="9">
        <f>OE16*(2/3)*(1.06)</f>
        <v>16.394666666666669</v>
      </c>
      <c r="OK16" s="9">
        <f>OE16*(2/3)*(1.1)</f>
        <v>17.013333333333335</v>
      </c>
      <c r="OL16" s="31">
        <f>QUOTIENT(OF16,$Q16)</f>
        <v>0</v>
      </c>
      <c r="OM16" s="29">
        <f>OF16-OL16*$N16</f>
        <v>13.920000000000002</v>
      </c>
      <c r="ON16" s="31">
        <f>QUOTIENT(OM16,$P16)</f>
        <v>2</v>
      </c>
      <c r="OO16" s="29">
        <f>OM16-ON16*$M16</f>
        <v>7.9200000000000017</v>
      </c>
      <c r="OP16" s="31">
        <f>QUOTIENT(OO16,$O16)</f>
        <v>7</v>
      </c>
      <c r="OQ16" s="29">
        <f>OO16-OP16*$L16</f>
        <v>0.92000000000000171</v>
      </c>
      <c r="OR16" s="31">
        <f>QUOTIENT(OG16,$Q16)</f>
        <v>0</v>
      </c>
      <c r="OS16" s="29">
        <f>OG16-OR16*$N16</f>
        <v>14.538666666666668</v>
      </c>
      <c r="OT16" s="31">
        <f>QUOTIENT(OS16,$P16)</f>
        <v>2</v>
      </c>
      <c r="OU16" s="29">
        <f>OS16-OT16*$M16</f>
        <v>8.5386666666666677</v>
      </c>
      <c r="OV16" s="31">
        <f>QUOTIENT(OU16,$O16)</f>
        <v>8</v>
      </c>
      <c r="OW16" s="29">
        <f>OU16-OV16*$L16</f>
        <v>0.53866666666666774</v>
      </c>
      <c r="OX16" s="31">
        <f>QUOTIENT(OH16,$Q16)</f>
        <v>0</v>
      </c>
      <c r="OY16" s="29">
        <f>OH16-OX16*$N16</f>
        <v>15.157333333333336</v>
      </c>
      <c r="OZ16" s="31">
        <f>QUOTIENT(OY16,$P16)</f>
        <v>3</v>
      </c>
      <c r="PA16" s="29">
        <f>OY16-OZ16*$M16</f>
        <v>6.1573333333333355</v>
      </c>
      <c r="PB16" s="31">
        <f>QUOTIENT(PA16,$O16)</f>
        <v>6</v>
      </c>
      <c r="PC16" s="29">
        <f>PA16-PB16*$L16</f>
        <v>0.15733333333333555</v>
      </c>
      <c r="PD16" s="31">
        <f>QUOTIENT(OI16,$Q16)</f>
        <v>0</v>
      </c>
      <c r="PE16" s="29">
        <f>OI16-PD16*$N16</f>
        <v>15.776000000000002</v>
      </c>
      <c r="PF16" s="31">
        <f>QUOTIENT(PE16,$P16)</f>
        <v>3</v>
      </c>
      <c r="PG16" s="29">
        <f>PE16-PF16*$M16</f>
        <v>6.7760000000000016</v>
      </c>
      <c r="PH16" s="31">
        <f>QUOTIENT(PG16,$O16)</f>
        <v>6</v>
      </c>
      <c r="PI16" s="29">
        <f>PG16-PH16*$L16</f>
        <v>0.77600000000000158</v>
      </c>
      <c r="PJ16" s="31">
        <f>QUOTIENT(OJ16,$Q16)</f>
        <v>0</v>
      </c>
      <c r="PK16" s="29">
        <f>OJ16-PJ16*$N16</f>
        <v>16.394666666666669</v>
      </c>
      <c r="PL16" s="31">
        <f>QUOTIENT(PK16,$P16)</f>
        <v>3</v>
      </c>
      <c r="PM16" s="29">
        <f>PK16-PL16*$M16</f>
        <v>7.3946666666666694</v>
      </c>
      <c r="PN16" s="31">
        <f>QUOTIENT(PM16,$O16)</f>
        <v>7</v>
      </c>
      <c r="PO16" s="29">
        <f>PM16-PN16*$L16</f>
        <v>0.39466666666666939</v>
      </c>
      <c r="PP16" s="31">
        <f>QUOTIENT(OK16,$Q16)</f>
        <v>0</v>
      </c>
      <c r="PQ16" s="32">
        <f>OK16-PP16*$N16</f>
        <v>17.013333333333335</v>
      </c>
      <c r="PR16" s="31">
        <f>QUOTIENT(PQ16,$P16)</f>
        <v>3</v>
      </c>
      <c r="PS16" s="33">
        <f>PQ16-PR16*$M16</f>
        <v>8.0133333333333354</v>
      </c>
      <c r="PT16" s="31">
        <f>QUOTIENT(PS16,$O16)</f>
        <v>8</v>
      </c>
      <c r="PU16" s="34">
        <f>PS16-PT16*$L16</f>
        <v>1.3333333333335418E-2</v>
      </c>
      <c r="PV16" s="34">
        <f>(OL16+OR16+OX16+PD16+PJ16+PP16)/6</f>
        <v>0</v>
      </c>
      <c r="PW16" s="34">
        <f>(ON16+OT16+OZ16+PF16+PL16+PR16)/6</f>
        <v>2.6666666666666665</v>
      </c>
      <c r="PX16" s="34">
        <f>(OP16+OV16+PB16+PH16+PN16+PT16)/6</f>
        <v>7</v>
      </c>
      <c r="PY16" s="9">
        <f>$E16+0.9*$G16</f>
        <v>118</v>
      </c>
      <c r="PZ16" s="9">
        <f>PY16*$H16</f>
        <v>23.6</v>
      </c>
      <c r="QA16" s="9">
        <f>PZ16*(2/3)*(0.9)</f>
        <v>14.160000000000002</v>
      </c>
      <c r="QB16" s="9">
        <f>PZ16*(2/3)*(0.94)</f>
        <v>14.789333333333333</v>
      </c>
      <c r="QC16" s="9">
        <f>PZ16*(2/3)*(0.98)</f>
        <v>15.418666666666667</v>
      </c>
      <c r="QD16" s="9">
        <f>PZ16*(2/3)*(1.02)</f>
        <v>16.048000000000002</v>
      </c>
      <c r="QE16" s="9">
        <f>PZ16*(2/3)*(1.06)</f>
        <v>16.677333333333337</v>
      </c>
      <c r="QF16" s="9">
        <f>PZ16*(2/3)*(1.1)</f>
        <v>17.306666666666668</v>
      </c>
      <c r="QG16" s="31">
        <f>QUOTIENT(QA16,$Q16)</f>
        <v>0</v>
      </c>
      <c r="QH16" s="29">
        <f>QA16-QG16*$N16</f>
        <v>14.160000000000002</v>
      </c>
      <c r="QI16" s="31">
        <f>QUOTIENT(QH16,$P16)</f>
        <v>2</v>
      </c>
      <c r="QJ16" s="29">
        <f>QH16-QI16*$M16</f>
        <v>8.1600000000000019</v>
      </c>
      <c r="QK16" s="31">
        <f>QUOTIENT(QJ16,$O16)</f>
        <v>8</v>
      </c>
      <c r="QL16" s="29">
        <f>QJ16-QK16*$L16</f>
        <v>0.16000000000000192</v>
      </c>
      <c r="QM16" s="31">
        <f>QUOTIENT(QB16,$Q16)</f>
        <v>0</v>
      </c>
      <c r="QN16" s="29">
        <f>QB16-QM16*$N16</f>
        <v>14.789333333333333</v>
      </c>
      <c r="QO16" s="31">
        <f>QUOTIENT(QN16,$P16)</f>
        <v>2</v>
      </c>
      <c r="QP16" s="29">
        <f>QN16-QO16*$M16</f>
        <v>8.7893333333333334</v>
      </c>
      <c r="QQ16" s="31">
        <f>QUOTIENT(QP16,$O16)</f>
        <v>8</v>
      </c>
      <c r="QR16" s="29">
        <f>QP16-QQ16*$L16</f>
        <v>0.78933333333333344</v>
      </c>
      <c r="QS16" s="31">
        <f>QUOTIENT(QC16,$Q16)</f>
        <v>0</v>
      </c>
      <c r="QT16" s="29">
        <f>QC16-QS16*$N16</f>
        <v>15.418666666666667</v>
      </c>
      <c r="QU16" s="31">
        <f>QUOTIENT(QT16,$P16)</f>
        <v>3</v>
      </c>
      <c r="QV16" s="29">
        <f>QT16-QU16*$M16</f>
        <v>6.4186666666666667</v>
      </c>
      <c r="QW16" s="31">
        <f>QUOTIENT(QV16,$O16)</f>
        <v>6</v>
      </c>
      <c r="QX16" s="29">
        <f>QV16-QW16*$L16</f>
        <v>0.41866666666666674</v>
      </c>
      <c r="QY16" s="31">
        <f>QUOTIENT(QD16,$Q16)</f>
        <v>0</v>
      </c>
      <c r="QZ16" s="29">
        <f>QD16-QY16*$N16</f>
        <v>16.048000000000002</v>
      </c>
      <c r="RA16" s="31">
        <f>QUOTIENT(QZ16,$P16)</f>
        <v>3</v>
      </c>
      <c r="RB16" s="29">
        <f>QZ16-RA16*$M16</f>
        <v>7.0480000000000018</v>
      </c>
      <c r="RC16" s="31">
        <f>QUOTIENT(RB16,$O16)</f>
        <v>7</v>
      </c>
      <c r="RD16" s="29">
        <f>RB16-RC16*$L16</f>
        <v>4.8000000000001819E-2</v>
      </c>
      <c r="RE16" s="31">
        <f>QUOTIENT(QE16,$Q16)</f>
        <v>0</v>
      </c>
      <c r="RF16" s="29">
        <f>QE16-RE16*$N16</f>
        <v>16.677333333333337</v>
      </c>
      <c r="RG16" s="31">
        <f>QUOTIENT(RF16,$P16)</f>
        <v>3</v>
      </c>
      <c r="RH16" s="29">
        <f>RF16-RG16*$M16</f>
        <v>7.6773333333333369</v>
      </c>
      <c r="RI16" s="31">
        <f>QUOTIENT(RH16,$O16)</f>
        <v>7</v>
      </c>
      <c r="RJ16" s="29">
        <f>RH16-RI16*$L16</f>
        <v>0.6773333333333369</v>
      </c>
      <c r="RK16" s="31">
        <f>QUOTIENT(QF16,$Q16)</f>
        <v>0</v>
      </c>
      <c r="RL16" s="32">
        <f>QF16-RK16*$N16</f>
        <v>17.306666666666668</v>
      </c>
      <c r="RM16" s="31">
        <f>QUOTIENT(RL16,$P16)</f>
        <v>3</v>
      </c>
      <c r="RN16" s="33">
        <f>RL16-RM16*$M16</f>
        <v>8.3066666666666684</v>
      </c>
      <c r="RO16" s="31">
        <f>QUOTIENT(RN16,$O16)</f>
        <v>8</v>
      </c>
      <c r="RP16" s="34">
        <f>RN16-RO16*$L16</f>
        <v>0.30666666666666842</v>
      </c>
      <c r="RQ16" s="34">
        <f>(QG16+QM16+QS16+QY16+RE16+RK16)/6</f>
        <v>0</v>
      </c>
      <c r="RR16" s="34">
        <f>(QI16+QO16+QU16+RA16+RG16+RM16)/6</f>
        <v>2.6666666666666665</v>
      </c>
      <c r="RS16" s="34">
        <f>(QK16+QQ16+QW16+RC16+RI16+RO16)/6</f>
        <v>7.333333333333333</v>
      </c>
      <c r="RT16" s="9">
        <f>$E16+1*$G16</f>
        <v>120</v>
      </c>
      <c r="RU16" s="9">
        <f>RT16*$H16</f>
        <v>24</v>
      </c>
      <c r="RV16" s="9">
        <f>RU16*(2/3)*(0.9)</f>
        <v>14.4</v>
      </c>
      <c r="RW16" s="9">
        <f>RU16*(2/3)*(0.94)</f>
        <v>15.04</v>
      </c>
      <c r="RX16" s="9">
        <f>RU16*(2/3)*(0.98)</f>
        <v>15.68</v>
      </c>
      <c r="RY16" s="9">
        <f>RU16*(2/3)*(1.02)</f>
        <v>16.32</v>
      </c>
      <c r="RZ16" s="9">
        <f>RU16*(2/3)*(1.06)</f>
        <v>16.96</v>
      </c>
      <c r="SA16" s="9">
        <f>RU16*(2/3)*(1.1)</f>
        <v>17.600000000000001</v>
      </c>
      <c r="SB16" s="31">
        <f>QUOTIENT(RV16,$Q16)</f>
        <v>0</v>
      </c>
      <c r="SC16" s="29">
        <f>RV16-SB16*$N16</f>
        <v>14.4</v>
      </c>
      <c r="SD16" s="31">
        <f>QUOTIENT(SC16,$P16)</f>
        <v>2</v>
      </c>
      <c r="SE16" s="29">
        <f>SC16-SD16*$M16</f>
        <v>8.4</v>
      </c>
      <c r="SF16" s="31">
        <f>QUOTIENT(SE16,$O16)</f>
        <v>8</v>
      </c>
      <c r="SG16" s="29">
        <f>SE16-SF16*$L16</f>
        <v>0.40000000000000036</v>
      </c>
      <c r="SH16" s="31">
        <f>QUOTIENT(RW16,$Q16)</f>
        <v>0</v>
      </c>
      <c r="SI16" s="29">
        <f>RW16-SH16*$N16</f>
        <v>15.04</v>
      </c>
      <c r="SJ16" s="31">
        <f>QUOTIENT(SI16,$P16)</f>
        <v>3</v>
      </c>
      <c r="SK16" s="29">
        <f>SI16-SJ16*$M16</f>
        <v>6.0399999999999991</v>
      </c>
      <c r="SL16" s="31">
        <f>QUOTIENT(SK16,$O16)</f>
        <v>6</v>
      </c>
      <c r="SM16" s="29">
        <f>SK16-SL16*$L16</f>
        <v>3.9999999999999147E-2</v>
      </c>
      <c r="SN16" s="31">
        <f>QUOTIENT(RX16,$Q16)</f>
        <v>0</v>
      </c>
      <c r="SO16" s="29">
        <f>RX16-SN16*$N16</f>
        <v>15.68</v>
      </c>
      <c r="SP16" s="31">
        <f>QUOTIENT(SO16,$P16)</f>
        <v>3</v>
      </c>
      <c r="SQ16" s="29">
        <f>SO16-SP16*$M16</f>
        <v>6.68</v>
      </c>
      <c r="SR16" s="31">
        <f>QUOTIENT(SQ16,$O16)</f>
        <v>6</v>
      </c>
      <c r="SS16" s="29">
        <f>SQ16-SR16*$L16</f>
        <v>0.67999999999999972</v>
      </c>
      <c r="ST16" s="31">
        <f>QUOTIENT(RY16,$Q16)</f>
        <v>0</v>
      </c>
      <c r="SU16" s="29">
        <f>RY16-ST16*$N16</f>
        <v>16.32</v>
      </c>
      <c r="SV16" s="31">
        <f>QUOTIENT(SU16,$P16)</f>
        <v>3</v>
      </c>
      <c r="SW16" s="29">
        <f>SU16-SV16*$M16</f>
        <v>7.32</v>
      </c>
      <c r="SX16" s="31">
        <f>QUOTIENT(SW16,$O16)</f>
        <v>7</v>
      </c>
      <c r="SY16" s="29">
        <f>SW16-SX16*$L16</f>
        <v>0.32000000000000028</v>
      </c>
      <c r="SZ16" s="31">
        <f>QUOTIENT(RZ16,$Q16)</f>
        <v>0</v>
      </c>
      <c r="TA16" s="29">
        <f>RZ16-SZ16*$N16</f>
        <v>16.96</v>
      </c>
      <c r="TB16" s="31">
        <f>QUOTIENT(TA16,$P16)</f>
        <v>3</v>
      </c>
      <c r="TC16" s="29">
        <f>TA16-TB16*$M16</f>
        <v>7.9600000000000009</v>
      </c>
      <c r="TD16" s="31">
        <f>QUOTIENT(TC16,$O16)</f>
        <v>7</v>
      </c>
      <c r="TE16" s="29">
        <f>TC16-TD16*$L16</f>
        <v>0.96000000000000085</v>
      </c>
      <c r="TF16" s="31">
        <f>QUOTIENT(SA16,$Q16)</f>
        <v>0</v>
      </c>
      <c r="TG16" s="32">
        <f>SA16-TF16*$N16</f>
        <v>17.600000000000001</v>
      </c>
      <c r="TH16" s="31">
        <f>QUOTIENT(TG16,$P16)</f>
        <v>3</v>
      </c>
      <c r="TI16" s="33">
        <f>TG16-TH16*$M16</f>
        <v>8.6000000000000014</v>
      </c>
      <c r="TJ16" s="31">
        <f>QUOTIENT(TI16,$O16)</f>
        <v>8</v>
      </c>
      <c r="TK16" s="34">
        <f>TI16-TJ16*$L16</f>
        <v>0.60000000000000142</v>
      </c>
      <c r="TL16" s="34">
        <f>(SB16+SH16+SN16+ST16+SZ16+TF16)/6</f>
        <v>0</v>
      </c>
      <c r="TM16" s="34">
        <f>(SD16+SJ16+SP16+SV16+TB16+TH16)/6</f>
        <v>2.8333333333333335</v>
      </c>
      <c r="TN16" s="34">
        <f>(SF16+SL16+SR16+SX16+TD16+TJ16)/6</f>
        <v>7</v>
      </c>
      <c r="TO16" s="49">
        <f>IF(AND(D16&lt;&gt;"",E16&lt;&gt;""),(TL16+RQ16+PV16+OA16+MF16+KK16+IP16+GU16+EZ16+DE16+BJ16)/11,"")</f>
        <v>0</v>
      </c>
      <c r="TP16" s="49">
        <f>IF(AND(D16&lt;&gt;"",E16&lt;&gt;""),(TM16+RR16+PW16+OB16+MG16+KL16+IQ16+GV16+FA16+DF16+BK16)/11,"")</f>
        <v>2.3787878787878789</v>
      </c>
      <c r="TQ16" s="49">
        <f>IF(AND(D16&lt;&gt;"",E16&lt;&gt;""),(TN16+RS16+PX16+OC16+MH16+KM16+IR16+GW16+FB16+DG16+BL16)/11,"")</f>
        <v>7.0454545454545459</v>
      </c>
      <c r="TR16" s="63">
        <f>IF(AND(D16&lt;&gt;"",E16&lt;&gt;""),TQ16*VLOOKUP(C16,Tableau1[#All],10,FALSE)+TP16*VLOOKUP(C16,Tableau1[#All],11,FALSE)+TO16*VLOOKUP(C16,Tableau1[#All],12,FALSE),"")</f>
        <v>4840.075757575758</v>
      </c>
      <c r="TS16" s="64">
        <f>IF(AND(D16&lt;&gt;"",E16&lt;&gt;""),($TQ16/15)*VLOOKUP($C16,Tableau1[#All],11,FALSE)+$TP16*VLOOKUP($C16,Tableau1[#All],11,FALSE)+$TO16*VLOOKUP($C16,Tableau1[#All],12,FALSE),"")</f>
        <v>4842.424242424242</v>
      </c>
      <c r="TT16" s="119">
        <f>IF(AND(D16&lt;&gt;"",E16&lt;&gt;""),(($TQ16/15)/10)*VLOOKUP($C16,Tableau1[#All],12,FALSE)+($TP16/10)*VLOOKUP($C16,Tableau1[#All],12,FALSE)+$TO16*VLOOKUP($C16,Tableau1[#All],12,FALSE),"")</f>
        <v>5127.2727272727279</v>
      </c>
      <c r="TU16" s="121">
        <f t="shared" si="0"/>
        <v>5127.2727272727279</v>
      </c>
    </row>
    <row r="17" spans="2:541" ht="15.75" customHeight="1">
      <c r="B17" s="58">
        <v>2</v>
      </c>
      <c r="C17" s="44" t="s">
        <v>102</v>
      </c>
      <c r="D17" s="110" t="str">
        <f>IF(C17&lt;&gt;"",VLOOKUP(C17,Tableau1[#All],2,FALSE),"")</f>
        <v>Ine</v>
      </c>
      <c r="E17" s="44">
        <v>30</v>
      </c>
      <c r="F17" s="55">
        <v>40</v>
      </c>
      <c r="G17" s="51">
        <f t="shared" ref="G17:G28" si="1">IF(F17&lt;&gt;"",F17-E17,0)</f>
        <v>10</v>
      </c>
      <c r="H17" s="30">
        <f>VLOOKUP($C17,Tableau1[#All],3,FALSE)</f>
        <v>1</v>
      </c>
      <c r="I17" s="30">
        <f>VLOOKUP($C17,Tableau1[#All],4,FALSE)</f>
        <v>1</v>
      </c>
      <c r="J17" s="30">
        <f>VLOOKUP($C17,Tableau1[#All],5,FALSE)</f>
        <v>3</v>
      </c>
      <c r="K17" s="30">
        <f>VLOOKUP($C17,Tableau1[#All],6,FALSE)</f>
        <v>10</v>
      </c>
      <c r="L17" s="30">
        <f>VLOOKUP($C17,Tableau1[#All],7,FALSE)</f>
        <v>1</v>
      </c>
      <c r="M17" s="30">
        <f>VLOOKUP($C17,Tableau1[#All],8,FALSE)</f>
        <v>3</v>
      </c>
      <c r="N17" s="30">
        <f>VLOOKUP($C17,Tableau1[#All],9,FALSE)</f>
        <v>10</v>
      </c>
      <c r="O17" s="30">
        <f t="shared" ref="O17:O28" si="2">L17</f>
        <v>1</v>
      </c>
      <c r="P17" s="30">
        <f t="shared" ref="P17:P28" si="3">IF(M17=0,1000,(1*M17+2*L17))</f>
        <v>5</v>
      </c>
      <c r="Q17" s="30">
        <f t="shared" ref="Q17:Q28" si="4">IF(N17=0,1000,(N17*1+2*M17+4*L17))</f>
        <v>20</v>
      </c>
      <c r="R17" s="9">
        <f t="shared" ref="R17:R28" si="5">$E17</f>
        <v>30</v>
      </c>
      <c r="S17" s="9">
        <f t="shared" ref="S17:S28" si="6">R17*$H17</f>
        <v>30</v>
      </c>
      <c r="T17" s="9">
        <f t="shared" ref="T17:T28" si="7">S17*(2/3)*(0.9)</f>
        <v>18</v>
      </c>
      <c r="U17" s="9">
        <f t="shared" ref="U17:U28" si="8">S17*(2/3)*(0.94)</f>
        <v>18.799999999999997</v>
      </c>
      <c r="V17" s="9">
        <f t="shared" ref="V17:V28" si="9">S17*(2/3)*(0.98)</f>
        <v>19.600000000000001</v>
      </c>
      <c r="W17" s="9">
        <f t="shared" ref="W17:W28" si="10">S17*(2/3)*(1.02)</f>
        <v>20.399999999999999</v>
      </c>
      <c r="X17" s="9">
        <f t="shared" ref="X17:X28" si="11">S17*(2/3)*(1.06)</f>
        <v>21.200000000000003</v>
      </c>
      <c r="Y17" s="9">
        <f t="shared" ref="Y17:Y28" si="12">S17*(2/3)*(1.1)</f>
        <v>22</v>
      </c>
      <c r="Z17" s="31">
        <f t="shared" ref="Z17:Z28" si="13">QUOTIENT(T17,$Q17)</f>
        <v>0</v>
      </c>
      <c r="AA17" s="29">
        <f t="shared" ref="AA17:AA28" si="14">T17-Z17*$N17</f>
        <v>18</v>
      </c>
      <c r="AB17" s="31">
        <f t="shared" ref="AB17:AB28" si="15">QUOTIENT(AA17,$P17)</f>
        <v>3</v>
      </c>
      <c r="AC17" s="29">
        <f t="shared" ref="AC17:AC28" si="16">AA17-AB17*$M17</f>
        <v>9</v>
      </c>
      <c r="AD17" s="31">
        <f t="shared" ref="AD17:AD28" si="17">QUOTIENT(AC17,$O17)</f>
        <v>9</v>
      </c>
      <c r="AE17" s="29">
        <f>AC17-AD17*$L17</f>
        <v>0</v>
      </c>
      <c r="AF17" s="31">
        <f t="shared" ref="AF17:AF28" si="18">QUOTIENT(U17,$Q17)</f>
        <v>0</v>
      </c>
      <c r="AG17" s="29">
        <f t="shared" ref="AG17:AG28" si="19">U17-AF17*$N17</f>
        <v>18.799999999999997</v>
      </c>
      <c r="AH17" s="31">
        <f t="shared" ref="AH17:AH28" si="20">QUOTIENT(AG17,$P17)</f>
        <v>3</v>
      </c>
      <c r="AI17" s="29">
        <f t="shared" ref="AI17:AI28" si="21">AG17-AH17*$M17</f>
        <v>9.7999999999999972</v>
      </c>
      <c r="AJ17" s="31">
        <f t="shared" ref="AJ17:AJ28" si="22">QUOTIENT(AI17,$O17)</f>
        <v>9</v>
      </c>
      <c r="AK17" s="29">
        <f t="shared" ref="AK17:AK28" si="23">AI17-AJ17*$L17</f>
        <v>0.79999999999999716</v>
      </c>
      <c r="AL17" s="31">
        <f t="shared" ref="AL17:AL28" si="24">QUOTIENT(V17,$Q17)</f>
        <v>0</v>
      </c>
      <c r="AM17" s="29">
        <f t="shared" ref="AM17:AM28" si="25">V17-AL17*$N17</f>
        <v>19.600000000000001</v>
      </c>
      <c r="AN17" s="31">
        <f t="shared" ref="AN17:AN28" si="26">QUOTIENT(AM17,$P17)</f>
        <v>3</v>
      </c>
      <c r="AO17" s="29">
        <f t="shared" ref="AO17:AO28" si="27">AM17-AN17*$M17</f>
        <v>10.600000000000001</v>
      </c>
      <c r="AP17" s="31">
        <f t="shared" ref="AP17:AP28" si="28">QUOTIENT(AO17,$O17)</f>
        <v>10</v>
      </c>
      <c r="AQ17" s="29">
        <f t="shared" ref="AQ17:AQ28" si="29">AO17-AP17*$L17</f>
        <v>0.60000000000000142</v>
      </c>
      <c r="AR17" s="31">
        <f t="shared" ref="AR17:AR28" si="30">QUOTIENT(W17,$Q17)</f>
        <v>1</v>
      </c>
      <c r="AS17" s="29">
        <f t="shared" ref="AS17:AS28" si="31">W17-AR17*$N17</f>
        <v>10.399999999999999</v>
      </c>
      <c r="AT17" s="31">
        <f t="shared" ref="AT17:AT28" si="32">QUOTIENT(AS17,$P17)</f>
        <v>2</v>
      </c>
      <c r="AU17" s="29">
        <f t="shared" ref="AU17:AU28" si="33">AS17-AT17*$M17</f>
        <v>4.3999999999999986</v>
      </c>
      <c r="AV17" s="31">
        <f t="shared" ref="AV17:AV28" si="34">QUOTIENT(AU17,$O17)</f>
        <v>4</v>
      </c>
      <c r="AW17" s="29">
        <f t="shared" ref="AW17:AW28" si="35">AU17-AV17*$L17</f>
        <v>0.39999999999999858</v>
      </c>
      <c r="AX17" s="31">
        <f t="shared" ref="AX17:AX28" si="36">QUOTIENT(X17,$Q17)</f>
        <v>1</v>
      </c>
      <c r="AY17" s="29">
        <f t="shared" ref="AY17:AY28" si="37">X17-AX17*$N17</f>
        <v>11.200000000000003</v>
      </c>
      <c r="AZ17" s="31">
        <f t="shared" ref="AZ17:AZ28" si="38">QUOTIENT(AY17,$P17)</f>
        <v>2</v>
      </c>
      <c r="BA17" s="29">
        <f t="shared" ref="BA17:BA28" si="39">AY17-AZ17*$M17</f>
        <v>5.2000000000000028</v>
      </c>
      <c r="BB17" s="31">
        <f t="shared" ref="BB17:BB28" si="40">QUOTIENT(BA17,$O17)</f>
        <v>5</v>
      </c>
      <c r="BC17" s="29">
        <f t="shared" ref="BC17:BC28" si="41">BA17-BB17*$L17</f>
        <v>0.20000000000000284</v>
      </c>
      <c r="BD17" s="31">
        <f t="shared" ref="BD17:BD28" si="42">QUOTIENT(Y17,$Q17)</f>
        <v>1</v>
      </c>
      <c r="BE17" s="32">
        <f t="shared" ref="BE17:BE28" si="43">Y17-BD17*$N17</f>
        <v>12</v>
      </c>
      <c r="BF17" s="31">
        <f t="shared" ref="BF17:BF28" si="44">QUOTIENT(BE17,$P17)</f>
        <v>2</v>
      </c>
      <c r="BG17" s="33">
        <f t="shared" ref="BG17:BG28" si="45">BE17-BF17*$M17</f>
        <v>6</v>
      </c>
      <c r="BH17" s="31">
        <f t="shared" ref="BH17:BH28" si="46">QUOTIENT(BG17,$O17)</f>
        <v>6</v>
      </c>
      <c r="BI17" s="34">
        <f t="shared" ref="BI17:BI28" si="47">BG17-BH17*$L17</f>
        <v>0</v>
      </c>
      <c r="BJ17" s="34">
        <f t="shared" ref="BJ17:BJ28" si="48">(Z17+AF17+AL17+AR17+AX17+BD17)/6</f>
        <v>0.5</v>
      </c>
      <c r="BK17" s="34">
        <f t="shared" ref="BK17:BK28" si="49">(AB17+AH17+AN17+AT17+AZ17+BF17)/6</f>
        <v>2.5</v>
      </c>
      <c r="BL17" s="34">
        <f t="shared" ref="BL17:BL28" si="50">(AD17+AJ17+AP17+AV17+BB17+BH17)/6</f>
        <v>7.166666666666667</v>
      </c>
      <c r="BM17" s="9">
        <f t="shared" ref="BM17:BM28" si="51">$E17+0.1*$G17</f>
        <v>31</v>
      </c>
      <c r="BN17" s="9">
        <f t="shared" ref="BN17:BN28" si="52">BM17*$H17</f>
        <v>31</v>
      </c>
      <c r="BO17" s="9">
        <f t="shared" ref="BO17:BO28" si="53">BN17*(2/3)*(0.9)</f>
        <v>18.599999999999998</v>
      </c>
      <c r="BP17" s="9">
        <f t="shared" ref="BP17:BP28" si="54">BN17*(2/3)*(0.94)</f>
        <v>19.426666666666662</v>
      </c>
      <c r="BQ17" s="9">
        <f t="shared" ref="BQ17:BQ28" si="55">BN17*(2/3)*(0.98)</f>
        <v>20.25333333333333</v>
      </c>
      <c r="BR17" s="9">
        <f t="shared" ref="BR17:BR28" si="56">BN17*(2/3)*(1.02)</f>
        <v>21.08</v>
      </c>
      <c r="BS17" s="9">
        <f t="shared" ref="BS17:BS28" si="57">BN17*(2/3)*(1.06)</f>
        <v>21.906666666666666</v>
      </c>
      <c r="BT17" s="9">
        <f t="shared" ref="BT17:BT28" si="58">BN17*(2/3)*(1.1)</f>
        <v>22.733333333333334</v>
      </c>
      <c r="BU17" s="31">
        <f t="shared" ref="BU17:BU28" si="59">QUOTIENT(BO17,$Q17)</f>
        <v>0</v>
      </c>
      <c r="BV17" s="29">
        <f t="shared" ref="BV17:BV28" si="60">BO17-BU17*$N17</f>
        <v>18.599999999999998</v>
      </c>
      <c r="BW17" s="31">
        <f t="shared" ref="BW17:BW28" si="61">QUOTIENT(BV17,$P17)</f>
        <v>3</v>
      </c>
      <c r="BX17" s="29">
        <f t="shared" ref="BX17:BX28" si="62">BV17-BW17*$M17</f>
        <v>9.5999999999999979</v>
      </c>
      <c r="BY17" s="31">
        <f t="shared" ref="BY17:BY28" si="63">QUOTIENT(BX17,$O17)</f>
        <v>9</v>
      </c>
      <c r="BZ17" s="29">
        <f>BX17-BY17*$L17</f>
        <v>0.59999999999999787</v>
      </c>
      <c r="CA17" s="31">
        <f t="shared" ref="CA17:CA28" si="64">QUOTIENT(BP17,$Q17)</f>
        <v>0</v>
      </c>
      <c r="CB17" s="29">
        <f t="shared" ref="CB17:CB28" si="65">BP17-CA17*$N17</f>
        <v>19.426666666666662</v>
      </c>
      <c r="CC17" s="31">
        <f t="shared" ref="CC17:CC28" si="66">QUOTIENT(CB17,$P17)</f>
        <v>3</v>
      </c>
      <c r="CD17" s="29">
        <f t="shared" ref="CD17:CD28" si="67">CB17-CC17*$M17</f>
        <v>10.426666666666662</v>
      </c>
      <c r="CE17" s="31">
        <f t="shared" ref="CE17:CE28" si="68">QUOTIENT(CD17,$O17)</f>
        <v>10</v>
      </c>
      <c r="CF17" s="29">
        <f t="shared" ref="CF17:CF28" si="69">CD17-CE17*$L17</f>
        <v>0.42666666666666231</v>
      </c>
      <c r="CG17" s="31">
        <f t="shared" ref="CG17:CG28" si="70">QUOTIENT(BQ17,$Q17)</f>
        <v>1</v>
      </c>
      <c r="CH17" s="29">
        <f t="shared" ref="CH17:CH28" si="71">BQ17-CG17*$N17</f>
        <v>10.25333333333333</v>
      </c>
      <c r="CI17" s="31">
        <f t="shared" ref="CI17:CI28" si="72">QUOTIENT(CH17,$P17)</f>
        <v>2</v>
      </c>
      <c r="CJ17" s="29">
        <f t="shared" ref="CJ17:CJ28" si="73">CH17-CI17*$M17</f>
        <v>4.2533333333333303</v>
      </c>
      <c r="CK17" s="31">
        <f t="shared" ref="CK17:CK28" si="74">QUOTIENT(CJ17,$O17)</f>
        <v>4</v>
      </c>
      <c r="CL17" s="29">
        <f t="shared" ref="CL17:CL28" si="75">CJ17-CK17*$L17</f>
        <v>0.2533333333333303</v>
      </c>
      <c r="CM17" s="31">
        <f t="shared" ref="CM17:CM28" si="76">QUOTIENT(BR17,$Q17)</f>
        <v>1</v>
      </c>
      <c r="CN17" s="29">
        <f t="shared" ref="CN17:CN28" si="77">BR17-CM17*$N17</f>
        <v>11.079999999999998</v>
      </c>
      <c r="CO17" s="31">
        <f t="shared" ref="CO17:CO28" si="78">QUOTIENT(CN17,$P17)</f>
        <v>2</v>
      </c>
      <c r="CP17" s="29">
        <f t="shared" ref="CP17:CP28" si="79">CN17-CO17*$M17</f>
        <v>5.0799999999999983</v>
      </c>
      <c r="CQ17" s="31">
        <f t="shared" ref="CQ17:CQ28" si="80">QUOTIENT(CP17,$O17)</f>
        <v>5</v>
      </c>
      <c r="CR17" s="29">
        <f t="shared" ref="CR17:CR28" si="81">CP17-CQ17*$L17</f>
        <v>7.9999999999998295E-2</v>
      </c>
      <c r="CS17" s="31">
        <f t="shared" ref="CS17:CS28" si="82">QUOTIENT(BS17,$Q17)</f>
        <v>1</v>
      </c>
      <c r="CT17" s="29">
        <f t="shared" ref="CT17:CT28" si="83">BS17-CS17*$N17</f>
        <v>11.906666666666666</v>
      </c>
      <c r="CU17" s="31">
        <f t="shared" ref="CU17:CU28" si="84">QUOTIENT(CT17,$P17)</f>
        <v>2</v>
      </c>
      <c r="CV17" s="29">
        <f t="shared" ref="CV17:CV28" si="85">CT17-CU17*$M17</f>
        <v>5.9066666666666663</v>
      </c>
      <c r="CW17" s="31">
        <f t="shared" ref="CW17:CW28" si="86">QUOTIENT(CV17,$O17)</f>
        <v>5</v>
      </c>
      <c r="CX17" s="29">
        <f t="shared" ref="CX17:CX28" si="87">CV17-CW17*$L17</f>
        <v>0.90666666666666629</v>
      </c>
      <c r="CY17" s="31">
        <f t="shared" ref="CY17:CY28" si="88">QUOTIENT(BT17,$Q17)</f>
        <v>1</v>
      </c>
      <c r="CZ17" s="32">
        <f t="shared" ref="CZ17:CZ28" si="89">BT17-CY17*$N17</f>
        <v>12.733333333333334</v>
      </c>
      <c r="DA17" s="31">
        <f t="shared" ref="DA17:DA28" si="90">QUOTIENT(CZ17,$P17)</f>
        <v>2</v>
      </c>
      <c r="DB17" s="33">
        <f t="shared" ref="DB17:DB28" si="91">CZ17-DA17*$M17</f>
        <v>6.7333333333333343</v>
      </c>
      <c r="DC17" s="31">
        <f t="shared" ref="DC17:DC28" si="92">QUOTIENT(DB17,$O17)</f>
        <v>6</v>
      </c>
      <c r="DD17" s="34">
        <f t="shared" ref="DD17:DD28" si="93">DB17-DC17*$L17</f>
        <v>0.73333333333333428</v>
      </c>
      <c r="DE17" s="34">
        <f t="shared" ref="DE17:DE28" si="94">(BU17+CA17+CG17+CM17+CS17+CY17)/6</f>
        <v>0.66666666666666663</v>
      </c>
      <c r="DF17" s="34">
        <f t="shared" ref="DF17:DF28" si="95">(BW17+CC17+CI17+CO17+CU17+DA17)/6</f>
        <v>2.3333333333333335</v>
      </c>
      <c r="DG17" s="34">
        <f t="shared" ref="DG17:DG28" si="96">(BY17+CE17+CK17+CQ17+CW17+DC17)/6</f>
        <v>6.5</v>
      </c>
      <c r="DH17" s="9">
        <f t="shared" ref="DH17:DH28" si="97">$E17+0.2*$G17</f>
        <v>32</v>
      </c>
      <c r="DI17" s="9">
        <f t="shared" ref="DI17:DI28" si="98">DH17*$H17</f>
        <v>32</v>
      </c>
      <c r="DJ17" s="9">
        <f t="shared" ref="DJ17:DJ28" si="99">DI17*(2/3)*(0.9)</f>
        <v>19.2</v>
      </c>
      <c r="DK17" s="9">
        <f t="shared" ref="DK17:DK28" si="100">DI17*(2/3)*(0.94)</f>
        <v>20.053333333333331</v>
      </c>
      <c r="DL17" s="9">
        <f t="shared" ref="DL17:DL28" si="101">DI17*(2/3)*(0.98)</f>
        <v>20.906666666666666</v>
      </c>
      <c r="DM17" s="9">
        <f t="shared" ref="DM17:DM28" si="102">DI17*(2/3)*(1.02)</f>
        <v>21.759999999999998</v>
      </c>
      <c r="DN17" s="9">
        <f t="shared" ref="DN17:DN28" si="103">DI17*(2/3)*(1.06)</f>
        <v>22.613333333333333</v>
      </c>
      <c r="DO17" s="9">
        <f t="shared" ref="DO17:DO28" si="104">DI17*(2/3)*(1.1)</f>
        <v>23.466666666666669</v>
      </c>
      <c r="DP17" s="31">
        <f t="shared" ref="DP17:DP28" si="105">QUOTIENT(DJ17,$Q17)</f>
        <v>0</v>
      </c>
      <c r="DQ17" s="29">
        <f t="shared" ref="DQ17:DQ28" si="106">DJ17-DP17*$N17</f>
        <v>19.2</v>
      </c>
      <c r="DR17" s="31">
        <f t="shared" ref="DR17:DR28" si="107">QUOTIENT(DQ17,$P17)</f>
        <v>3</v>
      </c>
      <c r="DS17" s="29">
        <f t="shared" ref="DS17:DS28" si="108">DQ17-DR17*$M17</f>
        <v>10.199999999999999</v>
      </c>
      <c r="DT17" s="31">
        <f t="shared" ref="DT17:DT28" si="109">QUOTIENT(DS17,$O17)</f>
        <v>10</v>
      </c>
      <c r="DU17" s="29">
        <f>DS17-DT17*$L17</f>
        <v>0.19999999999999929</v>
      </c>
      <c r="DV17" s="31">
        <f t="shared" ref="DV17:DV28" si="110">QUOTIENT(DK17,$Q17)</f>
        <v>1</v>
      </c>
      <c r="DW17" s="29">
        <f t="shared" ref="DW17:DW28" si="111">DK17-DV17*$N17</f>
        <v>10.053333333333331</v>
      </c>
      <c r="DX17" s="31">
        <f t="shared" ref="DX17:DX28" si="112">QUOTIENT(DW17,$P17)</f>
        <v>2</v>
      </c>
      <c r="DY17" s="29">
        <f t="shared" ref="DY17:DY28" si="113">DW17-DX17*$M17</f>
        <v>4.053333333333331</v>
      </c>
      <c r="DZ17" s="31">
        <f t="shared" ref="DZ17:DZ28" si="114">QUOTIENT(DY17,$O17)</f>
        <v>4</v>
      </c>
      <c r="EA17" s="29">
        <f t="shared" ref="EA17:EA28" si="115">DY17-DZ17*$L17</f>
        <v>5.3333333333331012E-2</v>
      </c>
      <c r="EB17" s="31">
        <f t="shared" ref="EB17:EB28" si="116">QUOTIENT(DL17,$Q17)</f>
        <v>1</v>
      </c>
      <c r="EC17" s="29">
        <f t="shared" ref="EC17:EC28" si="117">DL17-EB17*$N17</f>
        <v>10.906666666666666</v>
      </c>
      <c r="ED17" s="31">
        <f t="shared" ref="ED17:ED28" si="118">QUOTIENT(EC17,$P17)</f>
        <v>2</v>
      </c>
      <c r="EE17" s="29">
        <f t="shared" ref="EE17:EE28" si="119">EC17-ED17*$M17</f>
        <v>4.9066666666666663</v>
      </c>
      <c r="EF17" s="31">
        <f t="shared" ref="EF17:EF28" si="120">QUOTIENT(EE17,$O17)</f>
        <v>4</v>
      </c>
      <c r="EG17" s="29">
        <f t="shared" ref="EG17:EG28" si="121">EE17-EF17*$L17</f>
        <v>0.90666666666666629</v>
      </c>
      <c r="EH17" s="31">
        <f t="shared" ref="EH17:EH28" si="122">QUOTIENT(DM17,$Q17)</f>
        <v>1</v>
      </c>
      <c r="EI17" s="29">
        <f t="shared" ref="EI17:EI28" si="123">DM17-EH17*$N17</f>
        <v>11.759999999999998</v>
      </c>
      <c r="EJ17" s="31">
        <f t="shared" ref="EJ17:EJ28" si="124">QUOTIENT(EI17,$P17)</f>
        <v>2</v>
      </c>
      <c r="EK17" s="29">
        <f t="shared" ref="EK17:EK28" si="125">EI17-EJ17*$M17</f>
        <v>5.759999999999998</v>
      </c>
      <c r="EL17" s="31">
        <f t="shared" ref="EL17:EL28" si="126">QUOTIENT(EK17,$O17)</f>
        <v>5</v>
      </c>
      <c r="EM17" s="29">
        <f t="shared" ref="EM17:EM28" si="127">EK17-EL17*$L17</f>
        <v>0.75999999999999801</v>
      </c>
      <c r="EN17" s="31">
        <f t="shared" ref="EN17:EN28" si="128">QUOTIENT(DN17,$Q17)</f>
        <v>1</v>
      </c>
      <c r="EO17" s="29">
        <f t="shared" ref="EO17:EO28" si="129">DN17-EN17*$N17</f>
        <v>12.613333333333333</v>
      </c>
      <c r="EP17" s="31">
        <f t="shared" ref="EP17:EP28" si="130">QUOTIENT(EO17,$P17)</f>
        <v>2</v>
      </c>
      <c r="EQ17" s="29">
        <f t="shared" ref="EQ17:EQ28" si="131">EO17-EP17*$M17</f>
        <v>6.6133333333333333</v>
      </c>
      <c r="ER17" s="31">
        <f t="shared" ref="ER17:ER28" si="132">QUOTIENT(EQ17,$O17)</f>
        <v>6</v>
      </c>
      <c r="ES17" s="29">
        <f t="shared" ref="ES17:ES28" si="133">EQ17-ER17*$L17</f>
        <v>0.61333333333333329</v>
      </c>
      <c r="ET17" s="31">
        <f t="shared" ref="ET17:ET28" si="134">QUOTIENT(DO17,$Q17)</f>
        <v>1</v>
      </c>
      <c r="EU17" s="32">
        <f t="shared" ref="EU17:EU28" si="135">DO17-ET17*$N17</f>
        <v>13.466666666666669</v>
      </c>
      <c r="EV17" s="31">
        <f t="shared" ref="EV17:EV28" si="136">QUOTIENT(EU17,$P17)</f>
        <v>2</v>
      </c>
      <c r="EW17" s="33">
        <f t="shared" ref="EW17:EW28" si="137">EU17-EV17*$M17</f>
        <v>7.4666666666666686</v>
      </c>
      <c r="EX17" s="31">
        <f t="shared" ref="EX17:EX28" si="138">QUOTIENT(EW17,$O17)</f>
        <v>7</v>
      </c>
      <c r="EY17" s="34">
        <f t="shared" ref="EY17:EY28" si="139">EW17-EX17*$L17</f>
        <v>0.46666666666666856</v>
      </c>
      <c r="EZ17" s="34">
        <f t="shared" ref="EZ17:EZ28" si="140">(DP17+DV17+EB17+EH17+EN17+ET17)/6</f>
        <v>0.83333333333333337</v>
      </c>
      <c r="FA17" s="34">
        <f t="shared" ref="FA17:FA28" si="141">(DR17+DX17+ED17+EJ17+EP17+EV17)/6</f>
        <v>2.1666666666666665</v>
      </c>
      <c r="FB17" s="34">
        <f t="shared" ref="FB17:FB28" si="142">(DT17+DZ17+EF17+EL17+ER17+EX17)/6</f>
        <v>6</v>
      </c>
      <c r="FC17" s="9">
        <f t="shared" ref="FC17:FC28" si="143">$E17+0.3*$G17</f>
        <v>33</v>
      </c>
      <c r="FD17" s="9">
        <f t="shared" ref="FD17:FD28" si="144">FC17*$H17</f>
        <v>33</v>
      </c>
      <c r="FE17" s="9">
        <f t="shared" ref="FE17:FE28" si="145">FD17*(2/3)*(0.9)</f>
        <v>19.8</v>
      </c>
      <c r="FF17" s="9">
        <f t="shared" ref="FF17:FF28" si="146">FD17*(2/3)*(0.94)</f>
        <v>20.68</v>
      </c>
      <c r="FG17" s="9">
        <f t="shared" ref="FG17:FG28" si="147">FD17*(2/3)*(0.98)</f>
        <v>21.56</v>
      </c>
      <c r="FH17" s="9">
        <f t="shared" ref="FH17:FH28" si="148">FD17*(2/3)*(1.02)</f>
        <v>22.44</v>
      </c>
      <c r="FI17" s="9">
        <f t="shared" ref="FI17:FI28" si="149">FD17*(2/3)*(1.06)</f>
        <v>23.32</v>
      </c>
      <c r="FJ17" s="9">
        <f t="shared" ref="FJ17:FJ28" si="150">FD17*(2/3)*(1.1)</f>
        <v>24.200000000000003</v>
      </c>
      <c r="FK17" s="31">
        <f t="shared" ref="FK17:FK28" si="151">QUOTIENT(FE17,$Q17)</f>
        <v>0</v>
      </c>
      <c r="FL17" s="29">
        <f t="shared" ref="FL17:FL28" si="152">FE17-FK17*$N17</f>
        <v>19.8</v>
      </c>
      <c r="FM17" s="31">
        <f t="shared" ref="FM17:FM28" si="153">QUOTIENT(FL17,$P17)</f>
        <v>3</v>
      </c>
      <c r="FN17" s="29">
        <f t="shared" ref="FN17:FN28" si="154">FL17-FM17*$M17</f>
        <v>10.8</v>
      </c>
      <c r="FO17" s="31">
        <f t="shared" ref="FO17:FO28" si="155">QUOTIENT(FN17,$O17)</f>
        <v>10</v>
      </c>
      <c r="FP17" s="29">
        <f>FN17-FO17*$L17</f>
        <v>0.80000000000000071</v>
      </c>
      <c r="FQ17" s="31">
        <f t="shared" ref="FQ17:FQ28" si="156">QUOTIENT(FF17,$Q17)</f>
        <v>1</v>
      </c>
      <c r="FR17" s="29">
        <f t="shared" ref="FR17:FR28" si="157">FF17-FQ17*$N17</f>
        <v>10.68</v>
      </c>
      <c r="FS17" s="31">
        <f t="shared" ref="FS17:FS28" si="158">QUOTIENT(FR17,$P17)</f>
        <v>2</v>
      </c>
      <c r="FT17" s="29">
        <f t="shared" ref="FT17:FT28" si="159">FR17-FS17*$M17</f>
        <v>4.68</v>
      </c>
      <c r="FU17" s="31">
        <f t="shared" ref="FU17:FU28" si="160">QUOTIENT(FT17,$O17)</f>
        <v>4</v>
      </c>
      <c r="FV17" s="29">
        <f t="shared" ref="FV17:FV28" si="161">FT17-FU17*$L17</f>
        <v>0.67999999999999972</v>
      </c>
      <c r="FW17" s="31">
        <f t="shared" ref="FW17:FW28" si="162">QUOTIENT(FG17,$Q17)</f>
        <v>1</v>
      </c>
      <c r="FX17" s="29">
        <f t="shared" ref="FX17:FX28" si="163">FG17-FW17*$N17</f>
        <v>11.559999999999999</v>
      </c>
      <c r="FY17" s="31">
        <f t="shared" ref="FY17:FY28" si="164">QUOTIENT(FX17,$P17)</f>
        <v>2</v>
      </c>
      <c r="FZ17" s="29">
        <f t="shared" ref="FZ17:FZ28" si="165">FX17-FY17*$M17</f>
        <v>5.5599999999999987</v>
      </c>
      <c r="GA17" s="31">
        <f t="shared" ref="GA17:GA28" si="166">QUOTIENT(FZ17,$O17)</f>
        <v>5</v>
      </c>
      <c r="GB17" s="29">
        <f t="shared" ref="GB17:GB28" si="167">FZ17-GA17*$L17</f>
        <v>0.55999999999999872</v>
      </c>
      <c r="GC17" s="31">
        <f t="shared" ref="GC17:GC28" si="168">QUOTIENT(FH17,$Q17)</f>
        <v>1</v>
      </c>
      <c r="GD17" s="29">
        <f t="shared" ref="GD17:GD28" si="169">FH17-GC17*$N17</f>
        <v>12.440000000000001</v>
      </c>
      <c r="GE17" s="31">
        <f t="shared" ref="GE17:GE28" si="170">QUOTIENT(GD17,$P17)</f>
        <v>2</v>
      </c>
      <c r="GF17" s="29">
        <f t="shared" ref="GF17:GF28" si="171">GD17-GE17*$M17</f>
        <v>6.4400000000000013</v>
      </c>
      <c r="GG17" s="31">
        <f t="shared" ref="GG17:GG28" si="172">QUOTIENT(GF17,$O17)</f>
        <v>6</v>
      </c>
      <c r="GH17" s="29">
        <f t="shared" ref="GH17:GH28" si="173">GF17-GG17*$L17</f>
        <v>0.44000000000000128</v>
      </c>
      <c r="GI17" s="31">
        <f t="shared" ref="GI17:GI28" si="174">QUOTIENT(FI17,$Q17)</f>
        <v>1</v>
      </c>
      <c r="GJ17" s="29">
        <f t="shared" ref="GJ17:GJ28" si="175">FI17-GI17*$N17</f>
        <v>13.32</v>
      </c>
      <c r="GK17" s="31">
        <f t="shared" ref="GK17:GK28" si="176">QUOTIENT(GJ17,$P17)</f>
        <v>2</v>
      </c>
      <c r="GL17" s="29">
        <f t="shared" ref="GL17:GL28" si="177">GJ17-GK17*$M17</f>
        <v>7.32</v>
      </c>
      <c r="GM17" s="31">
        <f t="shared" ref="GM17:GM28" si="178">QUOTIENT(GL17,$O17)</f>
        <v>7</v>
      </c>
      <c r="GN17" s="29">
        <f t="shared" ref="GN17:GN28" si="179">GL17-GM17*$L17</f>
        <v>0.32000000000000028</v>
      </c>
      <c r="GO17" s="31">
        <f t="shared" ref="GO17:GO28" si="180">QUOTIENT(FJ17,$Q17)</f>
        <v>1</v>
      </c>
      <c r="GP17" s="32">
        <f t="shared" ref="GP17:GP28" si="181">FJ17-GO17*$N17</f>
        <v>14.200000000000003</v>
      </c>
      <c r="GQ17" s="31">
        <f t="shared" ref="GQ17:GQ28" si="182">QUOTIENT(GP17,$P17)</f>
        <v>2</v>
      </c>
      <c r="GR17" s="33">
        <f t="shared" ref="GR17:GR28" si="183">GP17-GQ17*$M17</f>
        <v>8.2000000000000028</v>
      </c>
      <c r="GS17" s="31">
        <f t="shared" ref="GS17:GS28" si="184">QUOTIENT(GR17,$O17)</f>
        <v>8</v>
      </c>
      <c r="GT17" s="34">
        <f t="shared" ref="GT17:GT28" si="185">GR17-GS17*$L17</f>
        <v>0.20000000000000284</v>
      </c>
      <c r="GU17" s="34">
        <f t="shared" ref="GU17:GU28" si="186">(FK17+FQ17+FW17+GC17+GI17+GO17)/6</f>
        <v>0.83333333333333337</v>
      </c>
      <c r="GV17" s="34">
        <f t="shared" ref="GV17:GV28" si="187">(FM17+FS17+FY17+GE17+GK17+GQ17)/6</f>
        <v>2.1666666666666665</v>
      </c>
      <c r="GW17" s="34">
        <f t="shared" ref="GW17:GW28" si="188">(FO17+FU17+GA17+GG17+GM17+GS17)/6</f>
        <v>6.666666666666667</v>
      </c>
      <c r="GX17" s="9">
        <f t="shared" ref="GX17:GX28" si="189">$E17+0.4*$G17</f>
        <v>34</v>
      </c>
      <c r="GY17" s="9">
        <f t="shared" ref="GY17:GY28" si="190">GX17*$H17</f>
        <v>34</v>
      </c>
      <c r="GZ17" s="9">
        <f t="shared" ref="GZ17:GZ28" si="191">GY17*(2/3)*(0.9)</f>
        <v>20.399999999999999</v>
      </c>
      <c r="HA17" s="9">
        <f t="shared" ref="HA17:HA28" si="192">GY17*(2/3)*(0.94)</f>
        <v>21.306666666666665</v>
      </c>
      <c r="HB17" s="9">
        <f t="shared" ref="HB17:HB28" si="193">GY17*(2/3)*(0.98)</f>
        <v>22.213333333333331</v>
      </c>
      <c r="HC17" s="9">
        <f t="shared" ref="HC17:HC28" si="194">GY17*(2/3)*(1.02)</f>
        <v>23.119999999999997</v>
      </c>
      <c r="HD17" s="9">
        <f t="shared" ref="HD17:HD28" si="195">GY17*(2/3)*(1.06)</f>
        <v>24.026666666666664</v>
      </c>
      <c r="HE17" s="9">
        <f t="shared" ref="HE17:HE28" si="196">GY17*(2/3)*(1.1)</f>
        <v>24.933333333333334</v>
      </c>
      <c r="HF17" s="31">
        <f t="shared" ref="HF17:HF28" si="197">QUOTIENT(GZ17,$Q17)</f>
        <v>1</v>
      </c>
      <c r="HG17" s="29">
        <f t="shared" ref="HG17:HG28" si="198">GZ17-HF17*$N17</f>
        <v>10.399999999999999</v>
      </c>
      <c r="HH17" s="31">
        <f t="shared" ref="HH17:HH28" si="199">QUOTIENT(HG17,$P17)</f>
        <v>2</v>
      </c>
      <c r="HI17" s="29">
        <f t="shared" ref="HI17:HI28" si="200">HG17-HH17*$M17</f>
        <v>4.3999999999999986</v>
      </c>
      <c r="HJ17" s="31">
        <f t="shared" ref="HJ17:HJ28" si="201">QUOTIENT(HI17,$O17)</f>
        <v>4</v>
      </c>
      <c r="HK17" s="29">
        <f>HI17-HJ17*$L17</f>
        <v>0.39999999999999858</v>
      </c>
      <c r="HL17" s="31">
        <f t="shared" ref="HL17:HL28" si="202">QUOTIENT(HA17,$Q17)</f>
        <v>1</v>
      </c>
      <c r="HM17" s="29">
        <f t="shared" ref="HM17:HM28" si="203">HA17-HL17*$N17</f>
        <v>11.306666666666665</v>
      </c>
      <c r="HN17" s="31">
        <f t="shared" ref="HN17:HN28" si="204">QUOTIENT(HM17,$P17)</f>
        <v>2</v>
      </c>
      <c r="HO17" s="29">
        <f t="shared" ref="HO17:HO28" si="205">HM17-HN17*$M17</f>
        <v>5.3066666666666649</v>
      </c>
      <c r="HP17" s="31">
        <f t="shared" ref="HP17:HP28" si="206">QUOTIENT(HO17,$O17)</f>
        <v>5</v>
      </c>
      <c r="HQ17" s="29">
        <f t="shared" ref="HQ17:HQ28" si="207">HO17-HP17*$L17</f>
        <v>0.30666666666666487</v>
      </c>
      <c r="HR17" s="31">
        <f t="shared" ref="HR17:HR28" si="208">QUOTIENT(HB17,$Q17)</f>
        <v>1</v>
      </c>
      <c r="HS17" s="29">
        <f t="shared" ref="HS17:HS28" si="209">HB17-HR17*$N17</f>
        <v>12.213333333333331</v>
      </c>
      <c r="HT17" s="31">
        <f t="shared" ref="HT17:HT28" si="210">QUOTIENT(HS17,$P17)</f>
        <v>2</v>
      </c>
      <c r="HU17" s="29">
        <f t="shared" ref="HU17:HU28" si="211">HS17-HT17*$M17</f>
        <v>6.2133333333333312</v>
      </c>
      <c r="HV17" s="31">
        <f t="shared" ref="HV17:HV28" si="212">QUOTIENT(HU17,$O17)</f>
        <v>6</v>
      </c>
      <c r="HW17" s="29">
        <f t="shared" ref="HW17:HW28" si="213">HU17-HV17*$L17</f>
        <v>0.21333333333333115</v>
      </c>
      <c r="HX17" s="31">
        <f t="shared" ref="HX17:HX28" si="214">QUOTIENT(HC17,$Q17)</f>
        <v>1</v>
      </c>
      <c r="HY17" s="29">
        <f t="shared" ref="HY17:HY28" si="215">HC17-HX17*$N17</f>
        <v>13.119999999999997</v>
      </c>
      <c r="HZ17" s="31">
        <f t="shared" ref="HZ17:HZ28" si="216">QUOTIENT(HY17,$P17)</f>
        <v>2</v>
      </c>
      <c r="IA17" s="29">
        <f t="shared" ref="IA17:IA28" si="217">HY17-HZ17*$M17</f>
        <v>7.1199999999999974</v>
      </c>
      <c r="IB17" s="31">
        <f t="shared" ref="IB17:IB28" si="218">QUOTIENT(IA17,$O17)</f>
        <v>7</v>
      </c>
      <c r="IC17" s="29">
        <f t="shared" ref="IC17:IC28" si="219">IA17-IB17*$L17</f>
        <v>0.11999999999999744</v>
      </c>
      <c r="ID17" s="31">
        <f t="shared" ref="ID17:ID28" si="220">QUOTIENT(HD17,$Q17)</f>
        <v>1</v>
      </c>
      <c r="IE17" s="29">
        <f t="shared" ref="IE17:IE28" si="221">HD17-ID17*$N17</f>
        <v>14.026666666666664</v>
      </c>
      <c r="IF17" s="31">
        <f t="shared" ref="IF17:IF28" si="222">QUOTIENT(IE17,$P17)</f>
        <v>2</v>
      </c>
      <c r="IG17" s="29">
        <f t="shared" ref="IG17:IG28" si="223">IE17-IF17*$M17</f>
        <v>8.0266666666666637</v>
      </c>
      <c r="IH17" s="31">
        <f t="shared" ref="IH17:IH28" si="224">QUOTIENT(IG17,$O17)</f>
        <v>8</v>
      </c>
      <c r="II17" s="29">
        <f t="shared" ref="II17:II28" si="225">IG17-IH17*$L17</f>
        <v>2.666666666666373E-2</v>
      </c>
      <c r="IJ17" s="31">
        <f t="shared" ref="IJ17:IJ28" si="226">QUOTIENT(HE17,$Q17)</f>
        <v>1</v>
      </c>
      <c r="IK17" s="32">
        <f t="shared" ref="IK17:IK28" si="227">HE17-IJ17*$N17</f>
        <v>14.933333333333334</v>
      </c>
      <c r="IL17" s="31">
        <f t="shared" ref="IL17:IL28" si="228">QUOTIENT(IK17,$P17)</f>
        <v>2</v>
      </c>
      <c r="IM17" s="33">
        <f t="shared" ref="IM17:IM28" si="229">IK17-IL17*$M17</f>
        <v>8.9333333333333336</v>
      </c>
      <c r="IN17" s="31">
        <f t="shared" ref="IN17:IN28" si="230">QUOTIENT(IM17,$O17)</f>
        <v>8</v>
      </c>
      <c r="IO17" s="34">
        <f t="shared" ref="IO17:IO28" si="231">IM17-IN17*$L17</f>
        <v>0.93333333333333357</v>
      </c>
      <c r="IP17" s="34">
        <f t="shared" ref="IP17:IP28" si="232">(HF17+HL17+HR17+HX17+ID17+IJ17)/6</f>
        <v>1</v>
      </c>
      <c r="IQ17" s="34">
        <f t="shared" ref="IQ17:IQ28" si="233">(HH17+HN17+HT17+HZ17+IF17+IL17)/6</f>
        <v>2</v>
      </c>
      <c r="IR17" s="34">
        <f t="shared" ref="IR17:IR28" si="234">(HJ17+HP17+HV17+IB17+IH17+IN17)/6</f>
        <v>6.333333333333333</v>
      </c>
      <c r="IS17" s="9">
        <f t="shared" ref="IS17:IS28" si="235">$E17+0.5*$G17</f>
        <v>35</v>
      </c>
      <c r="IT17" s="9">
        <f t="shared" ref="IT17:IT28" si="236">IS17*$H17</f>
        <v>35</v>
      </c>
      <c r="IU17" s="9">
        <f t="shared" ref="IU17:IU28" si="237">IT17*(2/3)*(0.9)</f>
        <v>21</v>
      </c>
      <c r="IV17" s="9">
        <f t="shared" ref="IV17:IV28" si="238">IT17*(2/3)*(0.94)</f>
        <v>21.93333333333333</v>
      </c>
      <c r="IW17" s="9">
        <f t="shared" ref="IW17:IW28" si="239">IT17*(2/3)*(0.98)</f>
        <v>22.866666666666664</v>
      </c>
      <c r="IX17" s="9">
        <f t="shared" ref="IX17:IX28" si="240">IT17*(2/3)*(1.02)</f>
        <v>23.8</v>
      </c>
      <c r="IY17" s="9">
        <f t="shared" ref="IY17:IY28" si="241">IT17*(2/3)*(1.06)</f>
        <v>24.733333333333334</v>
      </c>
      <c r="IZ17" s="9">
        <f t="shared" ref="IZ17:IZ28" si="242">IT17*(2/3)*(1.1)</f>
        <v>25.666666666666668</v>
      </c>
      <c r="JA17" s="31">
        <f t="shared" ref="JA17:JA28" si="243">QUOTIENT(IU17,$Q17)</f>
        <v>1</v>
      </c>
      <c r="JB17" s="29">
        <f t="shared" ref="JB17:JB28" si="244">IU17-JA17*$N17</f>
        <v>11</v>
      </c>
      <c r="JC17" s="31">
        <f t="shared" ref="JC17:JC28" si="245">QUOTIENT(JB17,$P17)</f>
        <v>2</v>
      </c>
      <c r="JD17" s="29">
        <f t="shared" ref="JD17:JD28" si="246">JB17-JC17*$M17</f>
        <v>5</v>
      </c>
      <c r="JE17" s="31">
        <f t="shared" ref="JE17:JE28" si="247">QUOTIENT(JD17,$O17)</f>
        <v>5</v>
      </c>
      <c r="JF17" s="29">
        <f>JD17-JE17*$L17</f>
        <v>0</v>
      </c>
      <c r="JG17" s="31">
        <f t="shared" ref="JG17:JG28" si="248">QUOTIENT(IV17,$Q17)</f>
        <v>1</v>
      </c>
      <c r="JH17" s="29">
        <f t="shared" ref="JH17:JH28" si="249">IV17-JG17*$N17</f>
        <v>11.93333333333333</v>
      </c>
      <c r="JI17" s="31">
        <f t="shared" ref="JI17:JI28" si="250">QUOTIENT(JH17,$P17)</f>
        <v>2</v>
      </c>
      <c r="JJ17" s="29">
        <f t="shared" ref="JJ17:JJ28" si="251">JH17-JI17*$M17</f>
        <v>5.93333333333333</v>
      </c>
      <c r="JK17" s="31">
        <f t="shared" ref="JK17:JK28" si="252">QUOTIENT(JJ17,$O17)</f>
        <v>5</v>
      </c>
      <c r="JL17" s="29">
        <f t="shared" ref="JL17:JL28" si="253">JJ17-JK17*$L17</f>
        <v>0.93333333333333002</v>
      </c>
      <c r="JM17" s="31">
        <f t="shared" ref="JM17:JM28" si="254">QUOTIENT(IW17,$Q17)</f>
        <v>1</v>
      </c>
      <c r="JN17" s="29">
        <f t="shared" ref="JN17:JN28" si="255">IW17-JM17*$N17</f>
        <v>12.866666666666664</v>
      </c>
      <c r="JO17" s="31">
        <f t="shared" ref="JO17:JO28" si="256">QUOTIENT(JN17,$P17)</f>
        <v>2</v>
      </c>
      <c r="JP17" s="29">
        <f t="shared" ref="JP17:JP28" si="257">JN17-JO17*$M17</f>
        <v>6.8666666666666636</v>
      </c>
      <c r="JQ17" s="31">
        <f t="shared" ref="JQ17:JQ28" si="258">QUOTIENT(JP17,$O17)</f>
        <v>6</v>
      </c>
      <c r="JR17" s="29">
        <f t="shared" ref="JR17:JR28" si="259">JP17-JQ17*$L17</f>
        <v>0.86666666666666359</v>
      </c>
      <c r="JS17" s="31">
        <f t="shared" ref="JS17:JS28" si="260">QUOTIENT(IX17,$Q17)</f>
        <v>1</v>
      </c>
      <c r="JT17" s="29">
        <f t="shared" ref="JT17:JT28" si="261">IX17-JS17*$N17</f>
        <v>13.8</v>
      </c>
      <c r="JU17" s="31">
        <f t="shared" ref="JU17:JU28" si="262">QUOTIENT(JT17,$P17)</f>
        <v>2</v>
      </c>
      <c r="JV17" s="29">
        <f t="shared" ref="JV17:JV28" si="263">JT17-JU17*$M17</f>
        <v>7.8000000000000007</v>
      </c>
      <c r="JW17" s="31">
        <f t="shared" ref="JW17:JW28" si="264">QUOTIENT(JV17,$O17)</f>
        <v>7</v>
      </c>
      <c r="JX17" s="29">
        <f t="shared" ref="JX17:JX28" si="265">JV17-JW17*$L17</f>
        <v>0.80000000000000071</v>
      </c>
      <c r="JY17" s="31">
        <f t="shared" ref="JY17:JY28" si="266">QUOTIENT(IY17,$Q17)</f>
        <v>1</v>
      </c>
      <c r="JZ17" s="29">
        <f t="shared" ref="JZ17:JZ28" si="267">IY17-JY17*$N17</f>
        <v>14.733333333333334</v>
      </c>
      <c r="KA17" s="31">
        <f t="shared" ref="KA17:KA28" si="268">QUOTIENT(JZ17,$P17)</f>
        <v>2</v>
      </c>
      <c r="KB17" s="29">
        <f t="shared" ref="KB17:KB28" si="269">JZ17-KA17*$M17</f>
        <v>8.7333333333333343</v>
      </c>
      <c r="KC17" s="31">
        <f t="shared" ref="KC17:KC28" si="270">QUOTIENT(KB17,$O17)</f>
        <v>8</v>
      </c>
      <c r="KD17" s="29">
        <f t="shared" ref="KD17:KD28" si="271">KB17-KC17*$L17</f>
        <v>0.73333333333333428</v>
      </c>
      <c r="KE17" s="31">
        <f t="shared" ref="KE17:KE28" si="272">QUOTIENT(IZ17,$Q17)</f>
        <v>1</v>
      </c>
      <c r="KF17" s="32">
        <f t="shared" ref="KF17:KF28" si="273">IZ17-KE17*$N17</f>
        <v>15.666666666666668</v>
      </c>
      <c r="KG17" s="31">
        <f t="shared" ref="KG17:KG28" si="274">QUOTIENT(KF17,$P17)</f>
        <v>3</v>
      </c>
      <c r="KH17" s="33">
        <f t="shared" ref="KH17:KH28" si="275">KF17-KG17*$M17</f>
        <v>6.6666666666666679</v>
      </c>
      <c r="KI17" s="31">
        <f t="shared" ref="KI17:KI28" si="276">QUOTIENT(KH17,$O17)</f>
        <v>6</v>
      </c>
      <c r="KJ17" s="34">
        <f t="shared" ref="KJ17:KJ28" si="277">KH17-KI17*$L17</f>
        <v>0.66666666666666785</v>
      </c>
      <c r="KK17" s="34">
        <f t="shared" ref="KK17:KK28" si="278">(JA17+JG17+JM17+JS17+JY17+KE17)/6</f>
        <v>1</v>
      </c>
      <c r="KL17" s="34">
        <f t="shared" ref="KL17:KL28" si="279">(JC17+JI17+JO17+JU17+KA17+KG17)/6</f>
        <v>2.1666666666666665</v>
      </c>
      <c r="KM17" s="34">
        <f t="shared" ref="KM17:KM28" si="280">(JE17+JK17+JQ17+JW17+KC17+KI17)/6</f>
        <v>6.166666666666667</v>
      </c>
      <c r="KN17" s="9">
        <f t="shared" ref="KN17:KN28" si="281">$E17+0.6*$G17</f>
        <v>36</v>
      </c>
      <c r="KO17" s="9">
        <f t="shared" ref="KO17:KO28" si="282">KN17*$H17</f>
        <v>36</v>
      </c>
      <c r="KP17" s="9">
        <f t="shared" ref="KP17:KP28" si="283">KO17*(2/3)*(0.9)</f>
        <v>21.6</v>
      </c>
      <c r="KQ17" s="9">
        <f t="shared" ref="KQ17:KQ28" si="284">KO17*(2/3)*(0.94)</f>
        <v>22.56</v>
      </c>
      <c r="KR17" s="9">
        <f t="shared" ref="KR17:KR28" si="285">KO17*(2/3)*(0.98)</f>
        <v>23.52</v>
      </c>
      <c r="KS17" s="9">
        <f t="shared" ref="KS17:KS28" si="286">KO17*(2/3)*(1.02)</f>
        <v>24.48</v>
      </c>
      <c r="KT17" s="9">
        <f t="shared" ref="KT17:KT28" si="287">KO17*(2/3)*(1.06)</f>
        <v>25.44</v>
      </c>
      <c r="KU17" s="9">
        <f t="shared" ref="KU17:KU28" si="288">KO17*(2/3)*(1.1)</f>
        <v>26.400000000000002</v>
      </c>
      <c r="KV17" s="31">
        <f t="shared" ref="KV17:KV28" si="289">QUOTIENT(KP17,$Q17)</f>
        <v>1</v>
      </c>
      <c r="KW17" s="29">
        <f t="shared" ref="KW17:KW28" si="290">KP17-KV17*$N17</f>
        <v>11.600000000000001</v>
      </c>
      <c r="KX17" s="31">
        <f t="shared" ref="KX17:KX28" si="291">QUOTIENT(KW17,$P17)</f>
        <v>2</v>
      </c>
      <c r="KY17" s="29">
        <f t="shared" ref="KY17:KY28" si="292">KW17-KX17*$M17</f>
        <v>5.6000000000000014</v>
      </c>
      <c r="KZ17" s="31">
        <f t="shared" ref="KZ17:KZ28" si="293">QUOTIENT(KY17,$O17)</f>
        <v>5</v>
      </c>
      <c r="LA17" s="29">
        <f>KY17-KZ17*$L17</f>
        <v>0.60000000000000142</v>
      </c>
      <c r="LB17" s="31">
        <f t="shared" ref="LB17:LB28" si="294">QUOTIENT(KQ17,$Q17)</f>
        <v>1</v>
      </c>
      <c r="LC17" s="29">
        <f t="shared" ref="LC17:LC28" si="295">KQ17-LB17*$N17</f>
        <v>12.559999999999999</v>
      </c>
      <c r="LD17" s="31">
        <f t="shared" ref="LD17:LD28" si="296">QUOTIENT(LC17,$P17)</f>
        <v>2</v>
      </c>
      <c r="LE17" s="29">
        <f t="shared" ref="LE17:LE28" si="297">LC17-LD17*$M17</f>
        <v>6.5599999999999987</v>
      </c>
      <c r="LF17" s="31">
        <f t="shared" ref="LF17:LF28" si="298">QUOTIENT(LE17,$O17)</f>
        <v>6</v>
      </c>
      <c r="LG17" s="29">
        <f t="shared" ref="LG17:LG28" si="299">LE17-LF17*$L17</f>
        <v>0.55999999999999872</v>
      </c>
      <c r="LH17" s="31">
        <f t="shared" ref="LH17:LH28" si="300">QUOTIENT(KR17,$Q17)</f>
        <v>1</v>
      </c>
      <c r="LI17" s="29">
        <f t="shared" ref="LI17:LI28" si="301">KR17-LH17*$N17</f>
        <v>13.52</v>
      </c>
      <c r="LJ17" s="31">
        <f t="shared" ref="LJ17:LJ28" si="302">QUOTIENT(LI17,$P17)</f>
        <v>2</v>
      </c>
      <c r="LK17" s="29">
        <f t="shared" ref="LK17:LK28" si="303">LI17-LJ17*$M17</f>
        <v>7.52</v>
      </c>
      <c r="LL17" s="31">
        <f t="shared" ref="LL17:LL28" si="304">QUOTIENT(LK17,$O17)</f>
        <v>7</v>
      </c>
      <c r="LM17" s="29">
        <f t="shared" ref="LM17:LM28" si="305">LK17-LL17*$L17</f>
        <v>0.51999999999999957</v>
      </c>
      <c r="LN17" s="31">
        <f t="shared" ref="LN17:LN28" si="306">QUOTIENT(KS17,$Q17)</f>
        <v>1</v>
      </c>
      <c r="LO17" s="29">
        <f t="shared" ref="LO17:LO28" si="307">KS17-LN17*$N17</f>
        <v>14.48</v>
      </c>
      <c r="LP17" s="31">
        <f t="shared" ref="LP17:LP28" si="308">QUOTIENT(LO17,$P17)</f>
        <v>2</v>
      </c>
      <c r="LQ17" s="29">
        <f t="shared" ref="LQ17:LQ28" si="309">LO17-LP17*$M17</f>
        <v>8.48</v>
      </c>
      <c r="LR17" s="31">
        <f t="shared" ref="LR17:LR28" si="310">QUOTIENT(LQ17,$O17)</f>
        <v>8</v>
      </c>
      <c r="LS17" s="29">
        <f t="shared" ref="LS17:LS28" si="311">LQ17-LR17*$L17</f>
        <v>0.48000000000000043</v>
      </c>
      <c r="LT17" s="31">
        <f t="shared" ref="LT17:LT28" si="312">QUOTIENT(KT17,$Q17)</f>
        <v>1</v>
      </c>
      <c r="LU17" s="29">
        <f t="shared" ref="LU17:LU28" si="313">KT17-LT17*$N17</f>
        <v>15.440000000000001</v>
      </c>
      <c r="LV17" s="31">
        <f t="shared" ref="LV17:LV28" si="314">QUOTIENT(LU17,$P17)</f>
        <v>3</v>
      </c>
      <c r="LW17" s="29">
        <f t="shared" ref="LW17:LW28" si="315">LU17-LV17*$M17</f>
        <v>6.4400000000000013</v>
      </c>
      <c r="LX17" s="31">
        <f t="shared" ref="LX17:LX28" si="316">QUOTIENT(LW17,$O17)</f>
        <v>6</v>
      </c>
      <c r="LY17" s="29">
        <f t="shared" ref="LY17:LY28" si="317">LW17-LX17*$L17</f>
        <v>0.44000000000000128</v>
      </c>
      <c r="LZ17" s="31">
        <f t="shared" ref="LZ17:LZ28" si="318">QUOTIENT(KU17,$Q17)</f>
        <v>1</v>
      </c>
      <c r="MA17" s="32">
        <f t="shared" ref="MA17:MA28" si="319">KU17-LZ17*$N17</f>
        <v>16.400000000000002</v>
      </c>
      <c r="MB17" s="31">
        <f t="shared" ref="MB17:MB28" si="320">QUOTIENT(MA17,$P17)</f>
        <v>3</v>
      </c>
      <c r="MC17" s="33">
        <f t="shared" ref="MC17:MC28" si="321">MA17-MB17*$M17</f>
        <v>7.4000000000000021</v>
      </c>
      <c r="MD17" s="31">
        <f t="shared" ref="MD17:MD28" si="322">QUOTIENT(MC17,$O17)</f>
        <v>7</v>
      </c>
      <c r="ME17" s="34">
        <f t="shared" ref="ME17:ME28" si="323">MC17-MD17*$L17</f>
        <v>0.40000000000000213</v>
      </c>
      <c r="MF17" s="34">
        <f t="shared" ref="MF17:MF28" si="324">(KV17+LB17+LH17+LN17+LT17+LZ17)/6</f>
        <v>1</v>
      </c>
      <c r="MG17" s="34">
        <f t="shared" ref="MG17:MG28" si="325">(KX17+LD17+LJ17+LP17+LV17+MB17)/6</f>
        <v>2.3333333333333335</v>
      </c>
      <c r="MH17" s="34">
        <f t="shared" ref="MH17:MH28" si="326">(KZ17+LF17+LL17+LR17+LX17+MD17)/6</f>
        <v>6.5</v>
      </c>
      <c r="MI17" s="9">
        <f t="shared" ref="MI17:MI28" si="327">$E17+0.7*$G17</f>
        <v>37</v>
      </c>
      <c r="MJ17" s="9">
        <f t="shared" ref="MJ17:MJ28" si="328">MI17*$H17</f>
        <v>37</v>
      </c>
      <c r="MK17" s="9">
        <f t="shared" ref="MK17:MK28" si="329">MJ17*(2/3)*(0.9)</f>
        <v>22.2</v>
      </c>
      <c r="ML17" s="9">
        <f t="shared" ref="ML17:ML28" si="330">MJ17*(2/3)*(0.94)</f>
        <v>23.186666666666664</v>
      </c>
      <c r="MM17" s="9">
        <f t="shared" ref="MM17:MM28" si="331">MJ17*(2/3)*(0.98)</f>
        <v>24.173333333333332</v>
      </c>
      <c r="MN17" s="9">
        <f t="shared" ref="MN17:MN28" si="332">MJ17*(2/3)*(1.02)</f>
        <v>25.159999999999997</v>
      </c>
      <c r="MO17" s="9">
        <f t="shared" ref="MO17:MO28" si="333">MJ17*(2/3)*(1.06)</f>
        <v>26.146666666666665</v>
      </c>
      <c r="MP17" s="9">
        <f t="shared" ref="MP17:MP28" si="334">MJ17*(2/3)*(1.1)</f>
        <v>27.133333333333333</v>
      </c>
      <c r="MQ17" s="31">
        <f t="shared" ref="MQ17:MQ28" si="335">QUOTIENT(MK17,$Q17)</f>
        <v>1</v>
      </c>
      <c r="MR17" s="29">
        <f t="shared" ref="MR17:MR28" si="336">MK17-MQ17*$N17</f>
        <v>12.2</v>
      </c>
      <c r="MS17" s="31">
        <f t="shared" ref="MS17:MS28" si="337">QUOTIENT(MR17,$P17)</f>
        <v>2</v>
      </c>
      <c r="MT17" s="29">
        <f t="shared" ref="MT17:MT28" si="338">MR17-MS17*$M17</f>
        <v>6.1999999999999993</v>
      </c>
      <c r="MU17" s="31">
        <f t="shared" ref="MU17:MU28" si="339">QUOTIENT(MT17,$O17)</f>
        <v>6</v>
      </c>
      <c r="MV17" s="29">
        <f>MT17-MU17*$L17</f>
        <v>0.19999999999999929</v>
      </c>
      <c r="MW17" s="31">
        <f t="shared" ref="MW17:MW28" si="340">QUOTIENT(ML17,$Q17)</f>
        <v>1</v>
      </c>
      <c r="MX17" s="29">
        <f t="shared" ref="MX17:MX28" si="341">ML17-MW17*$N17</f>
        <v>13.186666666666664</v>
      </c>
      <c r="MY17" s="31">
        <f t="shared" ref="MY17:MY28" si="342">QUOTIENT(MX17,$P17)</f>
        <v>2</v>
      </c>
      <c r="MZ17" s="29">
        <f t="shared" ref="MZ17:MZ28" si="343">MX17-MY17*$M17</f>
        <v>7.1866666666666639</v>
      </c>
      <c r="NA17" s="31">
        <f t="shared" ref="NA17:NA28" si="344">QUOTIENT(MZ17,$O17)</f>
        <v>7</v>
      </c>
      <c r="NB17" s="29">
        <f t="shared" ref="NB17:NB28" si="345">MZ17-NA17*$L17</f>
        <v>0.18666666666666387</v>
      </c>
      <c r="NC17" s="31">
        <f t="shared" ref="NC17:NC28" si="346">QUOTIENT(MM17,$Q17)</f>
        <v>1</v>
      </c>
      <c r="ND17" s="29">
        <f t="shared" ref="ND17:ND28" si="347">MM17-NC17*$N17</f>
        <v>14.173333333333332</v>
      </c>
      <c r="NE17" s="31">
        <f t="shared" ref="NE17:NE28" si="348">QUOTIENT(ND17,$P17)</f>
        <v>2</v>
      </c>
      <c r="NF17" s="29">
        <f t="shared" ref="NF17:NF28" si="349">ND17-NE17*$M17</f>
        <v>8.173333333333332</v>
      </c>
      <c r="NG17" s="31">
        <f t="shared" ref="NG17:NG28" si="350">QUOTIENT(NF17,$O17)</f>
        <v>8</v>
      </c>
      <c r="NH17" s="29">
        <f t="shared" ref="NH17:NH28" si="351">NF17-NG17*$L17</f>
        <v>0.17333333333333201</v>
      </c>
      <c r="NI17" s="31">
        <f t="shared" ref="NI17:NI28" si="352">QUOTIENT(MN17,$Q17)</f>
        <v>1</v>
      </c>
      <c r="NJ17" s="29">
        <f t="shared" ref="NJ17:NJ28" si="353">MN17-NI17*$N17</f>
        <v>15.159999999999997</v>
      </c>
      <c r="NK17" s="31">
        <f t="shared" ref="NK17:NK28" si="354">QUOTIENT(NJ17,$P17)</f>
        <v>3</v>
      </c>
      <c r="NL17" s="29">
        <f t="shared" ref="NL17:NL28" si="355">NJ17-NK17*$M17</f>
        <v>6.1599999999999966</v>
      </c>
      <c r="NM17" s="31">
        <f t="shared" ref="NM17:NM28" si="356">QUOTIENT(NL17,$O17)</f>
        <v>6</v>
      </c>
      <c r="NN17" s="29">
        <f t="shared" ref="NN17:NN28" si="357">NL17-NM17*$L17</f>
        <v>0.15999999999999659</v>
      </c>
      <c r="NO17" s="31">
        <f t="shared" ref="NO17:NO28" si="358">QUOTIENT(MO17,$Q17)</f>
        <v>1</v>
      </c>
      <c r="NP17" s="29">
        <f t="shared" ref="NP17:NP28" si="359">MO17-NO17*$N17</f>
        <v>16.146666666666665</v>
      </c>
      <c r="NQ17" s="31">
        <f t="shared" ref="NQ17:NQ28" si="360">QUOTIENT(NP17,$P17)</f>
        <v>3</v>
      </c>
      <c r="NR17" s="29">
        <f t="shared" ref="NR17:NR28" si="361">NP17-NQ17*$M17</f>
        <v>7.1466666666666647</v>
      </c>
      <c r="NS17" s="31">
        <f t="shared" ref="NS17:NS28" si="362">QUOTIENT(NR17,$O17)</f>
        <v>7</v>
      </c>
      <c r="NT17" s="29">
        <f t="shared" ref="NT17:NT28" si="363">NR17-NS17*$L17</f>
        <v>0.14666666666666472</v>
      </c>
      <c r="NU17" s="31">
        <f t="shared" ref="NU17:NU28" si="364">QUOTIENT(MP17,$Q17)</f>
        <v>1</v>
      </c>
      <c r="NV17" s="32">
        <f t="shared" ref="NV17:NV28" si="365">MP17-NU17*$N17</f>
        <v>17.133333333333333</v>
      </c>
      <c r="NW17" s="31">
        <f t="shared" ref="NW17:NW28" si="366">QUOTIENT(NV17,$P17)</f>
        <v>3</v>
      </c>
      <c r="NX17" s="33">
        <f t="shared" ref="NX17:NX28" si="367">NV17-NW17*$M17</f>
        <v>8.1333333333333329</v>
      </c>
      <c r="NY17" s="31">
        <f t="shared" ref="NY17:NY28" si="368">QUOTIENT(NX17,$O17)</f>
        <v>8</v>
      </c>
      <c r="NZ17" s="34">
        <f t="shared" ref="NZ17:NZ28" si="369">NX17-NY17*$L17</f>
        <v>0.13333333333333286</v>
      </c>
      <c r="OA17" s="34">
        <f t="shared" ref="OA17:OA28" si="370">(MQ17+MW17+NC17+NI17+NO17+NU17)/6</f>
        <v>1</v>
      </c>
      <c r="OB17" s="34">
        <f t="shared" ref="OB17:OB28" si="371">(MS17+MY17+NE17+NK17+NQ17+NW17)/6</f>
        <v>2.5</v>
      </c>
      <c r="OC17" s="34">
        <f t="shared" ref="OC17:OC28" si="372">(MU17+NA17+NG17+NM17+NS17+NY17)/6</f>
        <v>7</v>
      </c>
      <c r="OD17" s="9">
        <f t="shared" ref="OD17:OD28" si="373">$E17+0.8*$G17</f>
        <v>38</v>
      </c>
      <c r="OE17" s="9">
        <f t="shared" ref="OE17:OE28" si="374">OD17*$H17</f>
        <v>38</v>
      </c>
      <c r="OF17" s="9">
        <f t="shared" ref="OF17:OF28" si="375">OE17*(2/3)*(0.9)</f>
        <v>22.8</v>
      </c>
      <c r="OG17" s="9">
        <f t="shared" ref="OG17:OG28" si="376">OE17*(2/3)*(0.94)</f>
        <v>23.813333333333333</v>
      </c>
      <c r="OH17" s="9">
        <f t="shared" ref="OH17:OH28" si="377">OE17*(2/3)*(0.98)</f>
        <v>24.826666666666664</v>
      </c>
      <c r="OI17" s="9">
        <f t="shared" ref="OI17:OI28" si="378">OE17*(2/3)*(1.02)</f>
        <v>25.84</v>
      </c>
      <c r="OJ17" s="9">
        <f t="shared" ref="OJ17:OJ28" si="379">OE17*(2/3)*(1.06)</f>
        <v>26.853333333333332</v>
      </c>
      <c r="OK17" s="9">
        <f t="shared" ref="OK17:OK28" si="380">OE17*(2/3)*(1.1)</f>
        <v>27.866666666666667</v>
      </c>
      <c r="OL17" s="31">
        <f t="shared" ref="OL17:OL28" si="381">QUOTIENT(OF17,$Q17)</f>
        <v>1</v>
      </c>
      <c r="OM17" s="29">
        <f t="shared" ref="OM17:OM28" si="382">OF17-OL17*$N17</f>
        <v>12.8</v>
      </c>
      <c r="ON17" s="31">
        <f t="shared" ref="ON17:ON28" si="383">QUOTIENT(OM17,$P17)</f>
        <v>2</v>
      </c>
      <c r="OO17" s="29">
        <f t="shared" ref="OO17:OO28" si="384">OM17-ON17*$M17</f>
        <v>6.8000000000000007</v>
      </c>
      <c r="OP17" s="31">
        <f t="shared" ref="OP17:OP28" si="385">QUOTIENT(OO17,$O17)</f>
        <v>6</v>
      </c>
      <c r="OQ17" s="29">
        <f>OO17-OP17*$L17</f>
        <v>0.80000000000000071</v>
      </c>
      <c r="OR17" s="31">
        <f t="shared" ref="OR17:OR28" si="386">QUOTIENT(OG17,$Q17)</f>
        <v>1</v>
      </c>
      <c r="OS17" s="29">
        <f t="shared" ref="OS17:OS28" si="387">OG17-OR17*$N17</f>
        <v>13.813333333333333</v>
      </c>
      <c r="OT17" s="31">
        <f t="shared" ref="OT17:OT28" si="388">QUOTIENT(OS17,$P17)</f>
        <v>2</v>
      </c>
      <c r="OU17" s="29">
        <f t="shared" ref="OU17:OU28" si="389">OS17-OT17*$M17</f>
        <v>7.8133333333333326</v>
      </c>
      <c r="OV17" s="31">
        <f t="shared" ref="OV17:OV28" si="390">QUOTIENT(OU17,$O17)</f>
        <v>7</v>
      </c>
      <c r="OW17" s="29">
        <f t="shared" ref="OW17:OW28" si="391">OU17-OV17*$L17</f>
        <v>0.81333333333333258</v>
      </c>
      <c r="OX17" s="31">
        <f t="shared" ref="OX17:OX28" si="392">QUOTIENT(OH17,$Q17)</f>
        <v>1</v>
      </c>
      <c r="OY17" s="29">
        <f t="shared" ref="OY17:OY28" si="393">OH17-OX17*$N17</f>
        <v>14.826666666666664</v>
      </c>
      <c r="OZ17" s="31">
        <f t="shared" ref="OZ17:OZ28" si="394">QUOTIENT(OY17,$P17)</f>
        <v>2</v>
      </c>
      <c r="PA17" s="29">
        <f t="shared" ref="PA17:PA28" si="395">OY17-OZ17*$M17</f>
        <v>8.8266666666666644</v>
      </c>
      <c r="PB17" s="31">
        <f t="shared" ref="PB17:PB28" si="396">QUOTIENT(PA17,$O17)</f>
        <v>8</v>
      </c>
      <c r="PC17" s="29">
        <f t="shared" ref="PC17:PC28" si="397">PA17-PB17*$L17</f>
        <v>0.82666666666666444</v>
      </c>
      <c r="PD17" s="31">
        <f t="shared" ref="PD17:PD28" si="398">QUOTIENT(OI17,$Q17)</f>
        <v>1</v>
      </c>
      <c r="PE17" s="29">
        <f t="shared" ref="PE17:PE28" si="399">OI17-PD17*$N17</f>
        <v>15.84</v>
      </c>
      <c r="PF17" s="31">
        <f t="shared" ref="PF17:PF28" si="400">QUOTIENT(PE17,$P17)</f>
        <v>3</v>
      </c>
      <c r="PG17" s="29">
        <f t="shared" ref="PG17:PG28" si="401">PE17-PF17*$M17</f>
        <v>6.84</v>
      </c>
      <c r="PH17" s="31">
        <f t="shared" ref="PH17:PH28" si="402">QUOTIENT(PG17,$O17)</f>
        <v>6</v>
      </c>
      <c r="PI17" s="29">
        <f t="shared" ref="PI17:PI28" si="403">PG17-PH17*$L17</f>
        <v>0.83999999999999986</v>
      </c>
      <c r="PJ17" s="31">
        <f t="shared" ref="PJ17:PJ28" si="404">QUOTIENT(OJ17,$Q17)</f>
        <v>1</v>
      </c>
      <c r="PK17" s="29">
        <f t="shared" ref="PK17:PK28" si="405">OJ17-PJ17*$N17</f>
        <v>16.853333333333332</v>
      </c>
      <c r="PL17" s="31">
        <f t="shared" ref="PL17:PL28" si="406">QUOTIENT(PK17,$P17)</f>
        <v>3</v>
      </c>
      <c r="PM17" s="29">
        <f t="shared" ref="PM17:PM28" si="407">PK17-PL17*$M17</f>
        <v>7.8533333333333317</v>
      </c>
      <c r="PN17" s="31">
        <f t="shared" ref="PN17:PN28" si="408">QUOTIENT(PM17,$O17)</f>
        <v>7</v>
      </c>
      <c r="PO17" s="29">
        <f t="shared" ref="PO17:PO28" si="409">PM17-PN17*$L17</f>
        <v>0.85333333333333172</v>
      </c>
      <c r="PP17" s="31">
        <f t="shared" ref="PP17:PP28" si="410">QUOTIENT(OK17,$Q17)</f>
        <v>1</v>
      </c>
      <c r="PQ17" s="32">
        <f t="shared" ref="PQ17:PQ28" si="411">OK17-PP17*$N17</f>
        <v>17.866666666666667</v>
      </c>
      <c r="PR17" s="31">
        <f t="shared" ref="PR17:PR28" si="412">QUOTIENT(PQ17,$P17)</f>
        <v>3</v>
      </c>
      <c r="PS17" s="33">
        <f t="shared" ref="PS17:PS28" si="413">PQ17-PR17*$M17</f>
        <v>8.8666666666666671</v>
      </c>
      <c r="PT17" s="31">
        <f t="shared" ref="PT17:PT28" si="414">QUOTIENT(PS17,$O17)</f>
        <v>8</v>
      </c>
      <c r="PU17" s="34">
        <f t="shared" ref="PU17:PU28" si="415">PS17-PT17*$L17</f>
        <v>0.86666666666666714</v>
      </c>
      <c r="PV17" s="34">
        <f t="shared" ref="PV17:PV28" si="416">(OL17+OR17+OX17+PD17+PJ17+PP17)/6</f>
        <v>1</v>
      </c>
      <c r="PW17" s="34">
        <f t="shared" ref="PW17:PW28" si="417">(ON17+OT17+OZ17+PF17+PL17+PR17)/6</f>
        <v>2.5</v>
      </c>
      <c r="PX17" s="34">
        <f t="shared" ref="PX17:PX28" si="418">(OP17+OV17+PB17+PH17+PN17+PT17)/6</f>
        <v>7</v>
      </c>
      <c r="PY17" s="9">
        <f t="shared" ref="PY17:PY28" si="419">$E17+0.9*$G17</f>
        <v>39</v>
      </c>
      <c r="PZ17" s="9">
        <f t="shared" ref="PZ17:PZ28" si="420">PY17*$H17</f>
        <v>39</v>
      </c>
      <c r="QA17" s="9">
        <f t="shared" ref="QA17:QA28" si="421">PZ17*(2/3)*(0.9)</f>
        <v>23.400000000000002</v>
      </c>
      <c r="QB17" s="9">
        <f t="shared" ref="QB17:QB28" si="422">PZ17*(2/3)*(0.94)</f>
        <v>24.439999999999998</v>
      </c>
      <c r="QC17" s="9">
        <f t="shared" ref="QC17:QC28" si="423">PZ17*(2/3)*(0.98)</f>
        <v>25.48</v>
      </c>
      <c r="QD17" s="9">
        <f t="shared" ref="QD17:QD28" si="424">PZ17*(2/3)*(1.02)</f>
        <v>26.52</v>
      </c>
      <c r="QE17" s="9">
        <f t="shared" ref="QE17:QE28" si="425">PZ17*(2/3)*(1.06)</f>
        <v>27.560000000000002</v>
      </c>
      <c r="QF17" s="9">
        <f t="shared" ref="QF17:QF28" si="426">PZ17*(2/3)*(1.1)</f>
        <v>28.6</v>
      </c>
      <c r="QG17" s="31">
        <f t="shared" ref="QG17:QG28" si="427">QUOTIENT(QA17,$Q17)</f>
        <v>1</v>
      </c>
      <c r="QH17" s="29">
        <f t="shared" ref="QH17:QH28" si="428">QA17-QG17*$N17</f>
        <v>13.400000000000002</v>
      </c>
      <c r="QI17" s="31">
        <f t="shared" ref="QI17:QI28" si="429">QUOTIENT(QH17,$P17)</f>
        <v>2</v>
      </c>
      <c r="QJ17" s="29">
        <f t="shared" ref="QJ17:QJ28" si="430">QH17-QI17*$M17</f>
        <v>7.4000000000000021</v>
      </c>
      <c r="QK17" s="31">
        <f t="shared" ref="QK17:QK28" si="431">QUOTIENT(QJ17,$O17)</f>
        <v>7</v>
      </c>
      <c r="QL17" s="29">
        <f>QJ17-QK17*$L17</f>
        <v>0.40000000000000213</v>
      </c>
      <c r="QM17" s="31">
        <f t="shared" ref="QM17:QM28" si="432">QUOTIENT(QB17,$Q17)</f>
        <v>1</v>
      </c>
      <c r="QN17" s="29">
        <f t="shared" ref="QN17:QN28" si="433">QB17-QM17*$N17</f>
        <v>14.439999999999998</v>
      </c>
      <c r="QO17" s="31">
        <f t="shared" ref="QO17:QO28" si="434">QUOTIENT(QN17,$P17)</f>
        <v>2</v>
      </c>
      <c r="QP17" s="29">
        <f t="shared" ref="QP17:QP28" si="435">QN17-QO17*$M17</f>
        <v>8.4399999999999977</v>
      </c>
      <c r="QQ17" s="31">
        <f t="shared" ref="QQ17:QQ28" si="436">QUOTIENT(QP17,$O17)</f>
        <v>8</v>
      </c>
      <c r="QR17" s="29">
        <f t="shared" ref="QR17:QR28" si="437">QP17-QQ17*$L17</f>
        <v>0.43999999999999773</v>
      </c>
      <c r="QS17" s="31">
        <f t="shared" ref="QS17:QS28" si="438">QUOTIENT(QC17,$Q17)</f>
        <v>1</v>
      </c>
      <c r="QT17" s="29">
        <f t="shared" ref="QT17:QT28" si="439">QC17-QS17*$N17</f>
        <v>15.48</v>
      </c>
      <c r="QU17" s="31">
        <f t="shared" ref="QU17:QU28" si="440">QUOTIENT(QT17,$P17)</f>
        <v>3</v>
      </c>
      <c r="QV17" s="29">
        <f t="shared" ref="QV17:QV28" si="441">QT17-QU17*$M17</f>
        <v>6.48</v>
      </c>
      <c r="QW17" s="31">
        <f t="shared" ref="QW17:QW28" si="442">QUOTIENT(QV17,$O17)</f>
        <v>6</v>
      </c>
      <c r="QX17" s="29">
        <f t="shared" ref="QX17:QX28" si="443">QV17-QW17*$L17</f>
        <v>0.48000000000000043</v>
      </c>
      <c r="QY17" s="31">
        <f t="shared" ref="QY17:QY28" si="444">QUOTIENT(QD17,$Q17)</f>
        <v>1</v>
      </c>
      <c r="QZ17" s="29">
        <f t="shared" ref="QZ17:QZ28" si="445">QD17-QY17*$N17</f>
        <v>16.52</v>
      </c>
      <c r="RA17" s="31">
        <f t="shared" ref="RA17:RA28" si="446">QUOTIENT(QZ17,$P17)</f>
        <v>3</v>
      </c>
      <c r="RB17" s="29">
        <f t="shared" ref="RB17:RB28" si="447">QZ17-RA17*$M17</f>
        <v>7.52</v>
      </c>
      <c r="RC17" s="31">
        <f t="shared" ref="RC17:RC28" si="448">QUOTIENT(RB17,$O17)</f>
        <v>7</v>
      </c>
      <c r="RD17" s="29">
        <f t="shared" ref="RD17:RD28" si="449">RB17-RC17*$L17</f>
        <v>0.51999999999999957</v>
      </c>
      <c r="RE17" s="31">
        <f t="shared" ref="RE17:RE28" si="450">QUOTIENT(QE17,$Q17)</f>
        <v>1</v>
      </c>
      <c r="RF17" s="29">
        <f t="shared" ref="RF17:RF28" si="451">QE17-RE17*$N17</f>
        <v>17.560000000000002</v>
      </c>
      <c r="RG17" s="31">
        <f t="shared" ref="RG17:RG28" si="452">QUOTIENT(RF17,$P17)</f>
        <v>3</v>
      </c>
      <c r="RH17" s="29">
        <f t="shared" ref="RH17:RH28" si="453">RF17-RG17*$M17</f>
        <v>8.5600000000000023</v>
      </c>
      <c r="RI17" s="31">
        <f t="shared" ref="RI17:RI28" si="454">QUOTIENT(RH17,$O17)</f>
        <v>8</v>
      </c>
      <c r="RJ17" s="29">
        <f t="shared" ref="RJ17:RJ28" si="455">RH17-RI17*$L17</f>
        <v>0.56000000000000227</v>
      </c>
      <c r="RK17" s="31">
        <f t="shared" ref="RK17:RK28" si="456">QUOTIENT(QF17,$Q17)</f>
        <v>1</v>
      </c>
      <c r="RL17" s="32">
        <f t="shared" ref="RL17:RL28" si="457">QF17-RK17*$N17</f>
        <v>18.600000000000001</v>
      </c>
      <c r="RM17" s="31">
        <f t="shared" ref="RM17:RM28" si="458">QUOTIENT(RL17,$P17)</f>
        <v>3</v>
      </c>
      <c r="RN17" s="33">
        <f t="shared" ref="RN17:RN28" si="459">RL17-RM17*$M17</f>
        <v>9.6000000000000014</v>
      </c>
      <c r="RO17" s="31">
        <f t="shared" ref="RO17:RO28" si="460">QUOTIENT(RN17,$O17)</f>
        <v>9</v>
      </c>
      <c r="RP17" s="34">
        <f t="shared" ref="RP17:RP28" si="461">RN17-RO17*$L17</f>
        <v>0.60000000000000142</v>
      </c>
      <c r="RQ17" s="34">
        <f t="shared" ref="RQ17:RQ28" si="462">(QG17+QM17+QS17+QY17+RE17+RK17)/6</f>
        <v>1</v>
      </c>
      <c r="RR17" s="34">
        <f t="shared" ref="RR17:RR28" si="463">(QI17+QO17+QU17+RA17+RG17+RM17)/6</f>
        <v>2.6666666666666665</v>
      </c>
      <c r="RS17" s="34">
        <f t="shared" ref="RS17:RS28" si="464">(QK17+QQ17+QW17+RC17+RI17+RO17)/6</f>
        <v>7.5</v>
      </c>
      <c r="RT17" s="9">
        <f t="shared" ref="RT17:RT28" si="465">$E17+1*$G17</f>
        <v>40</v>
      </c>
      <c r="RU17" s="9">
        <f t="shared" ref="RU17:RU28" si="466">RT17*$H17</f>
        <v>40</v>
      </c>
      <c r="RV17" s="9">
        <f t="shared" ref="RV17:RV28" si="467">RU17*(2/3)*(0.9)</f>
        <v>24</v>
      </c>
      <c r="RW17" s="9">
        <f t="shared" ref="RW17:RW28" si="468">RU17*(2/3)*(0.94)</f>
        <v>25.066666666666663</v>
      </c>
      <c r="RX17" s="9">
        <f t="shared" ref="RX17:RX28" si="469">RU17*(2/3)*(0.98)</f>
        <v>26.133333333333329</v>
      </c>
      <c r="RY17" s="9">
        <f t="shared" ref="RY17:RY28" si="470">RU17*(2/3)*(1.02)</f>
        <v>27.2</v>
      </c>
      <c r="RZ17" s="9">
        <f t="shared" ref="RZ17:RZ28" si="471">RU17*(2/3)*(1.06)</f>
        <v>28.266666666666666</v>
      </c>
      <c r="SA17" s="9">
        <f t="shared" ref="SA17:SA28" si="472">RU17*(2/3)*(1.1)</f>
        <v>29.333333333333332</v>
      </c>
      <c r="SB17" s="31">
        <f t="shared" ref="SB17:SB28" si="473">QUOTIENT(RV17,$Q17)</f>
        <v>1</v>
      </c>
      <c r="SC17" s="29">
        <f t="shared" ref="SC17:SC28" si="474">RV17-SB17*$N17</f>
        <v>14</v>
      </c>
      <c r="SD17" s="31">
        <f t="shared" ref="SD17:SD28" si="475">QUOTIENT(SC17,$P17)</f>
        <v>2</v>
      </c>
      <c r="SE17" s="29">
        <f t="shared" ref="SE17:SE28" si="476">SC17-SD17*$M17</f>
        <v>8</v>
      </c>
      <c r="SF17" s="31">
        <f t="shared" ref="SF17:SF28" si="477">QUOTIENT(SE17,$O17)</f>
        <v>8</v>
      </c>
      <c r="SG17" s="29">
        <f>SE17-SF17*$L17</f>
        <v>0</v>
      </c>
      <c r="SH17" s="31">
        <f t="shared" ref="SH17:SH28" si="478">QUOTIENT(RW17,$Q17)</f>
        <v>1</v>
      </c>
      <c r="SI17" s="29">
        <f t="shared" ref="SI17:SI28" si="479">RW17-SH17*$N17</f>
        <v>15.066666666666663</v>
      </c>
      <c r="SJ17" s="31">
        <f t="shared" ref="SJ17:SJ28" si="480">QUOTIENT(SI17,$P17)</f>
        <v>3</v>
      </c>
      <c r="SK17" s="29">
        <f t="shared" ref="SK17:SK28" si="481">SI17-SJ17*$M17</f>
        <v>6.0666666666666629</v>
      </c>
      <c r="SL17" s="31">
        <f t="shared" ref="SL17:SL28" si="482">QUOTIENT(SK17,$O17)</f>
        <v>6</v>
      </c>
      <c r="SM17" s="29">
        <f t="shared" ref="SM17:SM28" si="483">SK17-SL17*$L17</f>
        <v>6.6666666666662877E-2</v>
      </c>
      <c r="SN17" s="31">
        <f t="shared" ref="SN17:SN28" si="484">QUOTIENT(RX17,$Q17)</f>
        <v>1</v>
      </c>
      <c r="SO17" s="29">
        <f t="shared" ref="SO17:SO28" si="485">RX17-SN17*$N17</f>
        <v>16.133333333333329</v>
      </c>
      <c r="SP17" s="31">
        <f t="shared" ref="SP17:SP28" si="486">QUOTIENT(SO17,$P17)</f>
        <v>3</v>
      </c>
      <c r="SQ17" s="29">
        <f t="shared" ref="SQ17:SQ28" si="487">SO17-SP17*$M17</f>
        <v>7.1333333333333293</v>
      </c>
      <c r="SR17" s="31">
        <f t="shared" ref="SR17:SR28" si="488">QUOTIENT(SQ17,$O17)</f>
        <v>7</v>
      </c>
      <c r="SS17" s="29">
        <f t="shared" ref="SS17:SS28" si="489">SQ17-SR17*$L17</f>
        <v>0.13333333333332931</v>
      </c>
      <c r="ST17" s="31">
        <f t="shared" ref="ST17:ST28" si="490">QUOTIENT(RY17,$Q17)</f>
        <v>1</v>
      </c>
      <c r="SU17" s="29">
        <f t="shared" ref="SU17:SU28" si="491">RY17-ST17*$N17</f>
        <v>17.2</v>
      </c>
      <c r="SV17" s="31">
        <f t="shared" ref="SV17:SV28" si="492">QUOTIENT(SU17,$P17)</f>
        <v>3</v>
      </c>
      <c r="SW17" s="29">
        <f t="shared" ref="SW17:SW28" si="493">SU17-SV17*$M17</f>
        <v>8.1999999999999993</v>
      </c>
      <c r="SX17" s="31">
        <f t="shared" ref="SX17:SX28" si="494">QUOTIENT(SW17,$O17)</f>
        <v>8</v>
      </c>
      <c r="SY17" s="29">
        <f t="shared" ref="SY17:SY28" si="495">SW17-SX17*$L17</f>
        <v>0.19999999999999929</v>
      </c>
      <c r="SZ17" s="31">
        <f t="shared" ref="SZ17:SZ28" si="496">QUOTIENT(RZ17,$Q17)</f>
        <v>1</v>
      </c>
      <c r="TA17" s="29">
        <f t="shared" ref="TA17:TA28" si="497">RZ17-SZ17*$N17</f>
        <v>18.266666666666666</v>
      </c>
      <c r="TB17" s="31">
        <f t="shared" ref="TB17:TB28" si="498">QUOTIENT(TA17,$P17)</f>
        <v>3</v>
      </c>
      <c r="TC17" s="29">
        <f t="shared" ref="TC17:TC28" si="499">TA17-TB17*$M17</f>
        <v>9.2666666666666657</v>
      </c>
      <c r="TD17" s="31">
        <f t="shared" ref="TD17:TD28" si="500">QUOTIENT(TC17,$O17)</f>
        <v>9</v>
      </c>
      <c r="TE17" s="29">
        <f t="shared" ref="TE17:TE28" si="501">TC17-TD17*$L17</f>
        <v>0.26666666666666572</v>
      </c>
      <c r="TF17" s="31">
        <f t="shared" ref="TF17:TF28" si="502">QUOTIENT(SA17,$Q17)</f>
        <v>1</v>
      </c>
      <c r="TG17" s="32">
        <f t="shared" ref="TG17:TG28" si="503">SA17-TF17*$N17</f>
        <v>19.333333333333332</v>
      </c>
      <c r="TH17" s="31">
        <f t="shared" ref="TH17:TH28" si="504">QUOTIENT(TG17,$P17)</f>
        <v>3</v>
      </c>
      <c r="TI17" s="33">
        <f t="shared" ref="TI17:TI28" si="505">TG17-TH17*$M17</f>
        <v>10.333333333333332</v>
      </c>
      <c r="TJ17" s="31">
        <f t="shared" ref="TJ17:TJ28" si="506">QUOTIENT(TI17,$O17)</f>
        <v>10</v>
      </c>
      <c r="TK17" s="34">
        <f t="shared" ref="TK17:TK28" si="507">TI17-TJ17*$L17</f>
        <v>0.33333333333333215</v>
      </c>
      <c r="TL17" s="34">
        <f t="shared" ref="TL17:TL28" si="508">(SB17+SH17+SN17+ST17+SZ17+TF17)/6</f>
        <v>1</v>
      </c>
      <c r="TM17" s="34">
        <f t="shared" ref="TM17:TM28" si="509">(SD17+SJ17+SP17+SV17+TB17+TH17)/6</f>
        <v>2.8333333333333335</v>
      </c>
      <c r="TN17" s="34">
        <f t="shared" ref="TN17:TN28" si="510">(SF17+SL17+SR17+SX17+TD17+TJ17)/6</f>
        <v>8</v>
      </c>
      <c r="TO17" s="49">
        <f t="shared" ref="TO17:TO28" si="511">IF(AND(D17&lt;&gt;"",E17&lt;&gt;""),(TL17+RQ17+PV17+OA17+MF17+KK17+IP17+GU17+EZ17+DE17+BJ17)/11,"")</f>
        <v>0.89393939393939381</v>
      </c>
      <c r="TP17" s="49">
        <f t="shared" ref="TP17:TP28" si="512">IF(AND(D17&lt;&gt;"",E17&lt;&gt;""),(TM17+RR17+PW17+OB17+MG17+KL17+IQ17+GV17+FA17+DF17+BK17)/11,"")</f>
        <v>2.3787878787878789</v>
      </c>
      <c r="TQ17" s="49">
        <f t="shared" ref="TQ17:TQ28" si="513">IF(AND(D17&lt;&gt;"",E17&lt;&gt;""),(TN17+RS17+PX17+OC17+MH17+KM17+IR17+GW17+FB17+DG17+BL17)/11,"")</f>
        <v>6.8030303030303028</v>
      </c>
      <c r="TR17" s="63">
        <f>IF(AND(D17&lt;&gt;"",E17&lt;&gt;""),TQ17*VLOOKUP(C17,Tableau1[#All],10,FALSE)+TP17*VLOOKUP(C17,Tableau1[#All],11,FALSE)+TO17*VLOOKUP(C17,Tableau1[#All],12,FALSE),"")</f>
        <v>3077.4090909090905</v>
      </c>
      <c r="TS17" s="64">
        <f>IF(AND(D17&lt;&gt;"",E17&lt;&gt;""),($TQ17/15)*VLOOKUP($C17,Tableau1[#All],11,FALSE)+$TP17*VLOOKUP($C17,Tableau1[#All],11,FALSE)+$TO17*VLOOKUP($C17,Tableau1[#All],12,FALSE),"")</f>
        <v>3097.8181818181811</v>
      </c>
      <c r="TT17" s="119">
        <f>IF(AND(D17&lt;&gt;"",E17&lt;&gt;""),(($TQ17/15)/10)*VLOOKUP($C17,Tableau1[#All],12,FALSE)+($TP17/10)*VLOOKUP($C17,Tableau1[#All],12,FALSE)+$TO17*VLOOKUP($C17,Tableau1[#All],12,FALSE),"")</f>
        <v>3296.0808080808074</v>
      </c>
      <c r="TU17" s="121">
        <f t="shared" si="0"/>
        <v>3296.0808080808074</v>
      </c>
    </row>
    <row r="18" spans="2:541" ht="15.75" customHeight="1">
      <c r="B18" s="58">
        <v>3</v>
      </c>
      <c r="C18" s="44" t="s">
        <v>103</v>
      </c>
      <c r="D18" s="110" t="str">
        <f>IF(C18&lt;&gt;"",VLOOKUP(C18,Tableau1[#All],2,FALSE),"")</f>
        <v>Cha</v>
      </c>
      <c r="E18" s="44">
        <v>30</v>
      </c>
      <c r="F18" s="55">
        <v>40</v>
      </c>
      <c r="G18" s="51">
        <f t="shared" si="1"/>
        <v>10</v>
      </c>
      <c r="H18" s="30">
        <f>VLOOKUP($C18,Tableau1[#All],3,FALSE)</f>
        <v>1</v>
      </c>
      <c r="I18" s="30">
        <f>VLOOKUP($C18,Tableau1[#All],4,FALSE)</f>
        <v>1</v>
      </c>
      <c r="J18" s="30">
        <f>VLOOKUP($C18,Tableau1[#All],5,FALSE)</f>
        <v>3</v>
      </c>
      <c r="K18" s="30">
        <f>VLOOKUP($C18,Tableau1[#All],6,FALSE)</f>
        <v>10</v>
      </c>
      <c r="L18" s="30">
        <f>VLOOKUP($C18,Tableau1[#All],7,FALSE)</f>
        <v>1</v>
      </c>
      <c r="M18" s="30">
        <f>VLOOKUP($C18,Tableau1[#All],8,FALSE)</f>
        <v>3</v>
      </c>
      <c r="N18" s="30">
        <f>VLOOKUP($C18,Tableau1[#All],9,FALSE)</f>
        <v>10</v>
      </c>
      <c r="O18" s="30">
        <f t="shared" si="2"/>
        <v>1</v>
      </c>
      <c r="P18" s="30">
        <f t="shared" si="3"/>
        <v>5</v>
      </c>
      <c r="Q18" s="30">
        <f t="shared" si="4"/>
        <v>20</v>
      </c>
      <c r="R18" s="9">
        <f t="shared" si="5"/>
        <v>30</v>
      </c>
      <c r="S18" s="9">
        <f t="shared" si="6"/>
        <v>30</v>
      </c>
      <c r="T18" s="9">
        <f t="shared" si="7"/>
        <v>18</v>
      </c>
      <c r="U18" s="9">
        <f t="shared" si="8"/>
        <v>18.799999999999997</v>
      </c>
      <c r="V18" s="9">
        <f t="shared" si="9"/>
        <v>19.600000000000001</v>
      </c>
      <c r="W18" s="9">
        <f t="shared" si="10"/>
        <v>20.399999999999999</v>
      </c>
      <c r="X18" s="9">
        <f t="shared" si="11"/>
        <v>21.200000000000003</v>
      </c>
      <c r="Y18" s="9">
        <f t="shared" si="12"/>
        <v>22</v>
      </c>
      <c r="Z18" s="31">
        <f t="shared" si="13"/>
        <v>0</v>
      </c>
      <c r="AA18" s="29">
        <f t="shared" si="14"/>
        <v>18</v>
      </c>
      <c r="AB18" s="31">
        <f t="shared" si="15"/>
        <v>3</v>
      </c>
      <c r="AC18" s="29">
        <f t="shared" si="16"/>
        <v>9</v>
      </c>
      <c r="AD18" s="31">
        <f t="shared" si="17"/>
        <v>9</v>
      </c>
      <c r="AE18" s="29">
        <f t="shared" ref="AE18:AE28" si="514">AC18-AD18*$L18</f>
        <v>0</v>
      </c>
      <c r="AF18" s="31">
        <f t="shared" si="18"/>
        <v>0</v>
      </c>
      <c r="AG18" s="29">
        <f t="shared" si="19"/>
        <v>18.799999999999997</v>
      </c>
      <c r="AH18" s="31">
        <f t="shared" si="20"/>
        <v>3</v>
      </c>
      <c r="AI18" s="29">
        <f t="shared" si="21"/>
        <v>9.7999999999999972</v>
      </c>
      <c r="AJ18" s="31">
        <f t="shared" si="22"/>
        <v>9</v>
      </c>
      <c r="AK18" s="29">
        <f t="shared" si="23"/>
        <v>0.79999999999999716</v>
      </c>
      <c r="AL18" s="31">
        <f t="shared" si="24"/>
        <v>0</v>
      </c>
      <c r="AM18" s="29">
        <f t="shared" si="25"/>
        <v>19.600000000000001</v>
      </c>
      <c r="AN18" s="31">
        <f t="shared" si="26"/>
        <v>3</v>
      </c>
      <c r="AO18" s="29">
        <f t="shared" si="27"/>
        <v>10.600000000000001</v>
      </c>
      <c r="AP18" s="31">
        <f t="shared" si="28"/>
        <v>10</v>
      </c>
      <c r="AQ18" s="29">
        <f t="shared" si="29"/>
        <v>0.60000000000000142</v>
      </c>
      <c r="AR18" s="31">
        <f t="shared" si="30"/>
        <v>1</v>
      </c>
      <c r="AS18" s="29">
        <f t="shared" si="31"/>
        <v>10.399999999999999</v>
      </c>
      <c r="AT18" s="31">
        <f t="shared" si="32"/>
        <v>2</v>
      </c>
      <c r="AU18" s="29">
        <f t="shared" si="33"/>
        <v>4.3999999999999986</v>
      </c>
      <c r="AV18" s="31">
        <f t="shared" si="34"/>
        <v>4</v>
      </c>
      <c r="AW18" s="29">
        <f t="shared" si="35"/>
        <v>0.39999999999999858</v>
      </c>
      <c r="AX18" s="31">
        <f t="shared" si="36"/>
        <v>1</v>
      </c>
      <c r="AY18" s="29">
        <f t="shared" si="37"/>
        <v>11.200000000000003</v>
      </c>
      <c r="AZ18" s="31">
        <f t="shared" si="38"/>
        <v>2</v>
      </c>
      <c r="BA18" s="29">
        <f t="shared" si="39"/>
        <v>5.2000000000000028</v>
      </c>
      <c r="BB18" s="31">
        <f t="shared" si="40"/>
        <v>5</v>
      </c>
      <c r="BC18" s="29">
        <f t="shared" si="41"/>
        <v>0.20000000000000284</v>
      </c>
      <c r="BD18" s="31">
        <f t="shared" si="42"/>
        <v>1</v>
      </c>
      <c r="BE18" s="32">
        <f t="shared" si="43"/>
        <v>12</v>
      </c>
      <c r="BF18" s="31">
        <f t="shared" si="44"/>
        <v>2</v>
      </c>
      <c r="BG18" s="33">
        <f t="shared" si="45"/>
        <v>6</v>
      </c>
      <c r="BH18" s="31">
        <f t="shared" si="46"/>
        <v>6</v>
      </c>
      <c r="BI18" s="34">
        <f t="shared" si="47"/>
        <v>0</v>
      </c>
      <c r="BJ18" s="34">
        <f t="shared" si="48"/>
        <v>0.5</v>
      </c>
      <c r="BK18" s="34">
        <f t="shared" si="49"/>
        <v>2.5</v>
      </c>
      <c r="BL18" s="34">
        <f t="shared" si="50"/>
        <v>7.166666666666667</v>
      </c>
      <c r="BM18" s="9">
        <f t="shared" si="51"/>
        <v>31</v>
      </c>
      <c r="BN18" s="9">
        <f t="shared" si="52"/>
        <v>31</v>
      </c>
      <c r="BO18" s="9">
        <f t="shared" si="53"/>
        <v>18.599999999999998</v>
      </c>
      <c r="BP18" s="9">
        <f t="shared" si="54"/>
        <v>19.426666666666662</v>
      </c>
      <c r="BQ18" s="9">
        <f t="shared" si="55"/>
        <v>20.25333333333333</v>
      </c>
      <c r="BR18" s="9">
        <f t="shared" si="56"/>
        <v>21.08</v>
      </c>
      <c r="BS18" s="9">
        <f t="shared" si="57"/>
        <v>21.906666666666666</v>
      </c>
      <c r="BT18" s="9">
        <f t="shared" si="58"/>
        <v>22.733333333333334</v>
      </c>
      <c r="BU18" s="31">
        <f t="shared" si="59"/>
        <v>0</v>
      </c>
      <c r="BV18" s="29">
        <f t="shared" si="60"/>
        <v>18.599999999999998</v>
      </c>
      <c r="BW18" s="31">
        <f t="shared" si="61"/>
        <v>3</v>
      </c>
      <c r="BX18" s="29">
        <f t="shared" si="62"/>
        <v>9.5999999999999979</v>
      </c>
      <c r="BY18" s="31">
        <f t="shared" si="63"/>
        <v>9</v>
      </c>
      <c r="BZ18" s="29">
        <f t="shared" ref="BZ18:BZ28" si="515">BX18-BY18*$L18</f>
        <v>0.59999999999999787</v>
      </c>
      <c r="CA18" s="31">
        <f t="shared" si="64"/>
        <v>0</v>
      </c>
      <c r="CB18" s="29">
        <f t="shared" si="65"/>
        <v>19.426666666666662</v>
      </c>
      <c r="CC18" s="31">
        <f t="shared" si="66"/>
        <v>3</v>
      </c>
      <c r="CD18" s="29">
        <f t="shared" si="67"/>
        <v>10.426666666666662</v>
      </c>
      <c r="CE18" s="31">
        <f t="shared" si="68"/>
        <v>10</v>
      </c>
      <c r="CF18" s="29">
        <f t="shared" si="69"/>
        <v>0.42666666666666231</v>
      </c>
      <c r="CG18" s="31">
        <f t="shared" si="70"/>
        <v>1</v>
      </c>
      <c r="CH18" s="29">
        <f t="shared" si="71"/>
        <v>10.25333333333333</v>
      </c>
      <c r="CI18" s="31">
        <f t="shared" si="72"/>
        <v>2</v>
      </c>
      <c r="CJ18" s="29">
        <f t="shared" si="73"/>
        <v>4.2533333333333303</v>
      </c>
      <c r="CK18" s="31">
        <f t="shared" si="74"/>
        <v>4</v>
      </c>
      <c r="CL18" s="29">
        <f t="shared" si="75"/>
        <v>0.2533333333333303</v>
      </c>
      <c r="CM18" s="31">
        <f t="shared" si="76"/>
        <v>1</v>
      </c>
      <c r="CN18" s="29">
        <f t="shared" si="77"/>
        <v>11.079999999999998</v>
      </c>
      <c r="CO18" s="31">
        <f t="shared" si="78"/>
        <v>2</v>
      </c>
      <c r="CP18" s="29">
        <f t="shared" si="79"/>
        <v>5.0799999999999983</v>
      </c>
      <c r="CQ18" s="31">
        <f t="shared" si="80"/>
        <v>5</v>
      </c>
      <c r="CR18" s="29">
        <f t="shared" si="81"/>
        <v>7.9999999999998295E-2</v>
      </c>
      <c r="CS18" s="31">
        <f t="shared" si="82"/>
        <v>1</v>
      </c>
      <c r="CT18" s="29">
        <f t="shared" si="83"/>
        <v>11.906666666666666</v>
      </c>
      <c r="CU18" s="31">
        <f t="shared" si="84"/>
        <v>2</v>
      </c>
      <c r="CV18" s="29">
        <f t="shared" si="85"/>
        <v>5.9066666666666663</v>
      </c>
      <c r="CW18" s="31">
        <f t="shared" si="86"/>
        <v>5</v>
      </c>
      <c r="CX18" s="29">
        <f t="shared" si="87"/>
        <v>0.90666666666666629</v>
      </c>
      <c r="CY18" s="31">
        <f t="shared" si="88"/>
        <v>1</v>
      </c>
      <c r="CZ18" s="32">
        <f t="shared" si="89"/>
        <v>12.733333333333334</v>
      </c>
      <c r="DA18" s="31">
        <f t="shared" si="90"/>
        <v>2</v>
      </c>
      <c r="DB18" s="33">
        <f t="shared" si="91"/>
        <v>6.7333333333333343</v>
      </c>
      <c r="DC18" s="31">
        <f t="shared" si="92"/>
        <v>6</v>
      </c>
      <c r="DD18" s="34">
        <f t="shared" si="93"/>
        <v>0.73333333333333428</v>
      </c>
      <c r="DE18" s="34">
        <f t="shared" si="94"/>
        <v>0.66666666666666663</v>
      </c>
      <c r="DF18" s="34">
        <f t="shared" si="95"/>
        <v>2.3333333333333335</v>
      </c>
      <c r="DG18" s="34">
        <f t="shared" si="96"/>
        <v>6.5</v>
      </c>
      <c r="DH18" s="9">
        <f t="shared" si="97"/>
        <v>32</v>
      </c>
      <c r="DI18" s="9">
        <f t="shared" si="98"/>
        <v>32</v>
      </c>
      <c r="DJ18" s="9">
        <f t="shared" si="99"/>
        <v>19.2</v>
      </c>
      <c r="DK18" s="9">
        <f t="shared" si="100"/>
        <v>20.053333333333331</v>
      </c>
      <c r="DL18" s="9">
        <f t="shared" si="101"/>
        <v>20.906666666666666</v>
      </c>
      <c r="DM18" s="9">
        <f t="shared" si="102"/>
        <v>21.759999999999998</v>
      </c>
      <c r="DN18" s="9">
        <f t="shared" si="103"/>
        <v>22.613333333333333</v>
      </c>
      <c r="DO18" s="9">
        <f t="shared" si="104"/>
        <v>23.466666666666669</v>
      </c>
      <c r="DP18" s="31">
        <f t="shared" si="105"/>
        <v>0</v>
      </c>
      <c r="DQ18" s="29">
        <f t="shared" si="106"/>
        <v>19.2</v>
      </c>
      <c r="DR18" s="31">
        <f t="shared" si="107"/>
        <v>3</v>
      </c>
      <c r="DS18" s="29">
        <f t="shared" si="108"/>
        <v>10.199999999999999</v>
      </c>
      <c r="DT18" s="31">
        <f t="shared" si="109"/>
        <v>10</v>
      </c>
      <c r="DU18" s="29">
        <f t="shared" ref="DU18:DU28" si="516">DS18-DT18*$L18</f>
        <v>0.19999999999999929</v>
      </c>
      <c r="DV18" s="31">
        <f t="shared" si="110"/>
        <v>1</v>
      </c>
      <c r="DW18" s="29">
        <f t="shared" si="111"/>
        <v>10.053333333333331</v>
      </c>
      <c r="DX18" s="31">
        <f t="shared" si="112"/>
        <v>2</v>
      </c>
      <c r="DY18" s="29">
        <f t="shared" si="113"/>
        <v>4.053333333333331</v>
      </c>
      <c r="DZ18" s="31">
        <f t="shared" si="114"/>
        <v>4</v>
      </c>
      <c r="EA18" s="29">
        <f t="shared" si="115"/>
        <v>5.3333333333331012E-2</v>
      </c>
      <c r="EB18" s="31">
        <f t="shared" si="116"/>
        <v>1</v>
      </c>
      <c r="EC18" s="29">
        <f t="shared" si="117"/>
        <v>10.906666666666666</v>
      </c>
      <c r="ED18" s="31">
        <f t="shared" si="118"/>
        <v>2</v>
      </c>
      <c r="EE18" s="29">
        <f t="shared" si="119"/>
        <v>4.9066666666666663</v>
      </c>
      <c r="EF18" s="31">
        <f t="shared" si="120"/>
        <v>4</v>
      </c>
      <c r="EG18" s="29">
        <f t="shared" si="121"/>
        <v>0.90666666666666629</v>
      </c>
      <c r="EH18" s="31">
        <f t="shared" si="122"/>
        <v>1</v>
      </c>
      <c r="EI18" s="29">
        <f t="shared" si="123"/>
        <v>11.759999999999998</v>
      </c>
      <c r="EJ18" s="31">
        <f t="shared" si="124"/>
        <v>2</v>
      </c>
      <c r="EK18" s="29">
        <f t="shared" si="125"/>
        <v>5.759999999999998</v>
      </c>
      <c r="EL18" s="31">
        <f t="shared" si="126"/>
        <v>5</v>
      </c>
      <c r="EM18" s="29">
        <f t="shared" si="127"/>
        <v>0.75999999999999801</v>
      </c>
      <c r="EN18" s="31">
        <f t="shared" si="128"/>
        <v>1</v>
      </c>
      <c r="EO18" s="29">
        <f t="shared" si="129"/>
        <v>12.613333333333333</v>
      </c>
      <c r="EP18" s="31">
        <f t="shared" si="130"/>
        <v>2</v>
      </c>
      <c r="EQ18" s="29">
        <f t="shared" si="131"/>
        <v>6.6133333333333333</v>
      </c>
      <c r="ER18" s="31">
        <f t="shared" si="132"/>
        <v>6</v>
      </c>
      <c r="ES18" s="29">
        <f t="shared" si="133"/>
        <v>0.61333333333333329</v>
      </c>
      <c r="ET18" s="31">
        <f t="shared" si="134"/>
        <v>1</v>
      </c>
      <c r="EU18" s="32">
        <f t="shared" si="135"/>
        <v>13.466666666666669</v>
      </c>
      <c r="EV18" s="31">
        <f t="shared" si="136"/>
        <v>2</v>
      </c>
      <c r="EW18" s="33">
        <f t="shared" si="137"/>
        <v>7.4666666666666686</v>
      </c>
      <c r="EX18" s="31">
        <f t="shared" si="138"/>
        <v>7</v>
      </c>
      <c r="EY18" s="34">
        <f t="shared" si="139"/>
        <v>0.46666666666666856</v>
      </c>
      <c r="EZ18" s="34">
        <f t="shared" si="140"/>
        <v>0.83333333333333337</v>
      </c>
      <c r="FA18" s="34">
        <f t="shared" si="141"/>
        <v>2.1666666666666665</v>
      </c>
      <c r="FB18" s="34">
        <f t="shared" si="142"/>
        <v>6</v>
      </c>
      <c r="FC18" s="9">
        <f t="shared" si="143"/>
        <v>33</v>
      </c>
      <c r="FD18" s="9">
        <f t="shared" si="144"/>
        <v>33</v>
      </c>
      <c r="FE18" s="9">
        <f t="shared" si="145"/>
        <v>19.8</v>
      </c>
      <c r="FF18" s="9">
        <f t="shared" si="146"/>
        <v>20.68</v>
      </c>
      <c r="FG18" s="9">
        <f t="shared" si="147"/>
        <v>21.56</v>
      </c>
      <c r="FH18" s="9">
        <f t="shared" si="148"/>
        <v>22.44</v>
      </c>
      <c r="FI18" s="9">
        <f t="shared" si="149"/>
        <v>23.32</v>
      </c>
      <c r="FJ18" s="9">
        <f t="shared" si="150"/>
        <v>24.200000000000003</v>
      </c>
      <c r="FK18" s="31">
        <f t="shared" si="151"/>
        <v>0</v>
      </c>
      <c r="FL18" s="29">
        <f t="shared" si="152"/>
        <v>19.8</v>
      </c>
      <c r="FM18" s="31">
        <f t="shared" si="153"/>
        <v>3</v>
      </c>
      <c r="FN18" s="29">
        <f t="shared" si="154"/>
        <v>10.8</v>
      </c>
      <c r="FO18" s="31">
        <f t="shared" si="155"/>
        <v>10</v>
      </c>
      <c r="FP18" s="29">
        <f t="shared" ref="FP18:FP28" si="517">FN18-FO18*$L18</f>
        <v>0.80000000000000071</v>
      </c>
      <c r="FQ18" s="31">
        <f t="shared" si="156"/>
        <v>1</v>
      </c>
      <c r="FR18" s="29">
        <f t="shared" si="157"/>
        <v>10.68</v>
      </c>
      <c r="FS18" s="31">
        <f t="shared" si="158"/>
        <v>2</v>
      </c>
      <c r="FT18" s="29">
        <f t="shared" si="159"/>
        <v>4.68</v>
      </c>
      <c r="FU18" s="31">
        <f t="shared" si="160"/>
        <v>4</v>
      </c>
      <c r="FV18" s="29">
        <f t="shared" si="161"/>
        <v>0.67999999999999972</v>
      </c>
      <c r="FW18" s="31">
        <f t="shared" si="162"/>
        <v>1</v>
      </c>
      <c r="FX18" s="29">
        <f t="shared" si="163"/>
        <v>11.559999999999999</v>
      </c>
      <c r="FY18" s="31">
        <f t="shared" si="164"/>
        <v>2</v>
      </c>
      <c r="FZ18" s="29">
        <f t="shared" si="165"/>
        <v>5.5599999999999987</v>
      </c>
      <c r="GA18" s="31">
        <f t="shared" si="166"/>
        <v>5</v>
      </c>
      <c r="GB18" s="29">
        <f t="shared" si="167"/>
        <v>0.55999999999999872</v>
      </c>
      <c r="GC18" s="31">
        <f t="shared" si="168"/>
        <v>1</v>
      </c>
      <c r="GD18" s="29">
        <f t="shared" si="169"/>
        <v>12.440000000000001</v>
      </c>
      <c r="GE18" s="31">
        <f t="shared" si="170"/>
        <v>2</v>
      </c>
      <c r="GF18" s="29">
        <f t="shared" si="171"/>
        <v>6.4400000000000013</v>
      </c>
      <c r="GG18" s="31">
        <f t="shared" si="172"/>
        <v>6</v>
      </c>
      <c r="GH18" s="29">
        <f t="shared" si="173"/>
        <v>0.44000000000000128</v>
      </c>
      <c r="GI18" s="31">
        <f t="shared" si="174"/>
        <v>1</v>
      </c>
      <c r="GJ18" s="29">
        <f t="shared" si="175"/>
        <v>13.32</v>
      </c>
      <c r="GK18" s="31">
        <f t="shared" si="176"/>
        <v>2</v>
      </c>
      <c r="GL18" s="29">
        <f t="shared" si="177"/>
        <v>7.32</v>
      </c>
      <c r="GM18" s="31">
        <f t="shared" si="178"/>
        <v>7</v>
      </c>
      <c r="GN18" s="29">
        <f t="shared" si="179"/>
        <v>0.32000000000000028</v>
      </c>
      <c r="GO18" s="31">
        <f t="shared" si="180"/>
        <v>1</v>
      </c>
      <c r="GP18" s="32">
        <f t="shared" si="181"/>
        <v>14.200000000000003</v>
      </c>
      <c r="GQ18" s="31">
        <f t="shared" si="182"/>
        <v>2</v>
      </c>
      <c r="GR18" s="33">
        <f t="shared" si="183"/>
        <v>8.2000000000000028</v>
      </c>
      <c r="GS18" s="31">
        <f t="shared" si="184"/>
        <v>8</v>
      </c>
      <c r="GT18" s="34">
        <f t="shared" si="185"/>
        <v>0.20000000000000284</v>
      </c>
      <c r="GU18" s="34">
        <f t="shared" si="186"/>
        <v>0.83333333333333337</v>
      </c>
      <c r="GV18" s="34">
        <f t="shared" si="187"/>
        <v>2.1666666666666665</v>
      </c>
      <c r="GW18" s="34">
        <f t="shared" si="188"/>
        <v>6.666666666666667</v>
      </c>
      <c r="GX18" s="9">
        <f t="shared" si="189"/>
        <v>34</v>
      </c>
      <c r="GY18" s="9">
        <f t="shared" si="190"/>
        <v>34</v>
      </c>
      <c r="GZ18" s="9">
        <f t="shared" si="191"/>
        <v>20.399999999999999</v>
      </c>
      <c r="HA18" s="9">
        <f t="shared" si="192"/>
        <v>21.306666666666665</v>
      </c>
      <c r="HB18" s="9">
        <f t="shared" si="193"/>
        <v>22.213333333333331</v>
      </c>
      <c r="HC18" s="9">
        <f t="shared" si="194"/>
        <v>23.119999999999997</v>
      </c>
      <c r="HD18" s="9">
        <f t="shared" si="195"/>
        <v>24.026666666666664</v>
      </c>
      <c r="HE18" s="9">
        <f t="shared" si="196"/>
        <v>24.933333333333334</v>
      </c>
      <c r="HF18" s="31">
        <f t="shared" si="197"/>
        <v>1</v>
      </c>
      <c r="HG18" s="29">
        <f t="shared" si="198"/>
        <v>10.399999999999999</v>
      </c>
      <c r="HH18" s="31">
        <f t="shared" si="199"/>
        <v>2</v>
      </c>
      <c r="HI18" s="29">
        <f t="shared" si="200"/>
        <v>4.3999999999999986</v>
      </c>
      <c r="HJ18" s="31">
        <f t="shared" si="201"/>
        <v>4</v>
      </c>
      <c r="HK18" s="29">
        <f t="shared" ref="HK18:HK28" si="518">HI18-HJ18*$L18</f>
        <v>0.39999999999999858</v>
      </c>
      <c r="HL18" s="31">
        <f t="shared" si="202"/>
        <v>1</v>
      </c>
      <c r="HM18" s="29">
        <f t="shared" si="203"/>
        <v>11.306666666666665</v>
      </c>
      <c r="HN18" s="31">
        <f t="shared" si="204"/>
        <v>2</v>
      </c>
      <c r="HO18" s="29">
        <f t="shared" si="205"/>
        <v>5.3066666666666649</v>
      </c>
      <c r="HP18" s="31">
        <f t="shared" si="206"/>
        <v>5</v>
      </c>
      <c r="HQ18" s="29">
        <f t="shared" si="207"/>
        <v>0.30666666666666487</v>
      </c>
      <c r="HR18" s="31">
        <f t="shared" si="208"/>
        <v>1</v>
      </c>
      <c r="HS18" s="29">
        <f t="shared" si="209"/>
        <v>12.213333333333331</v>
      </c>
      <c r="HT18" s="31">
        <f t="shared" si="210"/>
        <v>2</v>
      </c>
      <c r="HU18" s="29">
        <f t="shared" si="211"/>
        <v>6.2133333333333312</v>
      </c>
      <c r="HV18" s="31">
        <f t="shared" si="212"/>
        <v>6</v>
      </c>
      <c r="HW18" s="29">
        <f t="shared" si="213"/>
        <v>0.21333333333333115</v>
      </c>
      <c r="HX18" s="31">
        <f t="shared" si="214"/>
        <v>1</v>
      </c>
      <c r="HY18" s="29">
        <f t="shared" si="215"/>
        <v>13.119999999999997</v>
      </c>
      <c r="HZ18" s="31">
        <f t="shared" si="216"/>
        <v>2</v>
      </c>
      <c r="IA18" s="29">
        <f t="shared" si="217"/>
        <v>7.1199999999999974</v>
      </c>
      <c r="IB18" s="31">
        <f t="shared" si="218"/>
        <v>7</v>
      </c>
      <c r="IC18" s="29">
        <f t="shared" si="219"/>
        <v>0.11999999999999744</v>
      </c>
      <c r="ID18" s="31">
        <f t="shared" si="220"/>
        <v>1</v>
      </c>
      <c r="IE18" s="29">
        <f t="shared" si="221"/>
        <v>14.026666666666664</v>
      </c>
      <c r="IF18" s="31">
        <f t="shared" si="222"/>
        <v>2</v>
      </c>
      <c r="IG18" s="29">
        <f t="shared" si="223"/>
        <v>8.0266666666666637</v>
      </c>
      <c r="IH18" s="31">
        <f t="shared" si="224"/>
        <v>8</v>
      </c>
      <c r="II18" s="29">
        <f t="shared" si="225"/>
        <v>2.666666666666373E-2</v>
      </c>
      <c r="IJ18" s="31">
        <f t="shared" si="226"/>
        <v>1</v>
      </c>
      <c r="IK18" s="32">
        <f t="shared" si="227"/>
        <v>14.933333333333334</v>
      </c>
      <c r="IL18" s="31">
        <f t="shared" si="228"/>
        <v>2</v>
      </c>
      <c r="IM18" s="33">
        <f t="shared" si="229"/>
        <v>8.9333333333333336</v>
      </c>
      <c r="IN18" s="31">
        <f t="shared" si="230"/>
        <v>8</v>
      </c>
      <c r="IO18" s="34">
        <f t="shared" si="231"/>
        <v>0.93333333333333357</v>
      </c>
      <c r="IP18" s="34">
        <f t="shared" si="232"/>
        <v>1</v>
      </c>
      <c r="IQ18" s="34">
        <f t="shared" si="233"/>
        <v>2</v>
      </c>
      <c r="IR18" s="34">
        <f t="shared" si="234"/>
        <v>6.333333333333333</v>
      </c>
      <c r="IS18" s="9">
        <f t="shared" si="235"/>
        <v>35</v>
      </c>
      <c r="IT18" s="9">
        <f t="shared" si="236"/>
        <v>35</v>
      </c>
      <c r="IU18" s="9">
        <f t="shared" si="237"/>
        <v>21</v>
      </c>
      <c r="IV18" s="9">
        <f t="shared" si="238"/>
        <v>21.93333333333333</v>
      </c>
      <c r="IW18" s="9">
        <f t="shared" si="239"/>
        <v>22.866666666666664</v>
      </c>
      <c r="IX18" s="9">
        <f t="shared" si="240"/>
        <v>23.8</v>
      </c>
      <c r="IY18" s="9">
        <f t="shared" si="241"/>
        <v>24.733333333333334</v>
      </c>
      <c r="IZ18" s="9">
        <f t="shared" si="242"/>
        <v>25.666666666666668</v>
      </c>
      <c r="JA18" s="31">
        <f t="shared" si="243"/>
        <v>1</v>
      </c>
      <c r="JB18" s="29">
        <f t="shared" si="244"/>
        <v>11</v>
      </c>
      <c r="JC18" s="31">
        <f t="shared" si="245"/>
        <v>2</v>
      </c>
      <c r="JD18" s="29">
        <f t="shared" si="246"/>
        <v>5</v>
      </c>
      <c r="JE18" s="31">
        <f t="shared" si="247"/>
        <v>5</v>
      </c>
      <c r="JF18" s="29">
        <f t="shared" ref="JF18:JF28" si="519">JD18-JE18*$L18</f>
        <v>0</v>
      </c>
      <c r="JG18" s="31">
        <f t="shared" si="248"/>
        <v>1</v>
      </c>
      <c r="JH18" s="29">
        <f t="shared" si="249"/>
        <v>11.93333333333333</v>
      </c>
      <c r="JI18" s="31">
        <f t="shared" si="250"/>
        <v>2</v>
      </c>
      <c r="JJ18" s="29">
        <f t="shared" si="251"/>
        <v>5.93333333333333</v>
      </c>
      <c r="JK18" s="31">
        <f t="shared" si="252"/>
        <v>5</v>
      </c>
      <c r="JL18" s="29">
        <f t="shared" si="253"/>
        <v>0.93333333333333002</v>
      </c>
      <c r="JM18" s="31">
        <f t="shared" si="254"/>
        <v>1</v>
      </c>
      <c r="JN18" s="29">
        <f t="shared" si="255"/>
        <v>12.866666666666664</v>
      </c>
      <c r="JO18" s="31">
        <f t="shared" si="256"/>
        <v>2</v>
      </c>
      <c r="JP18" s="29">
        <f t="shared" si="257"/>
        <v>6.8666666666666636</v>
      </c>
      <c r="JQ18" s="31">
        <f t="shared" si="258"/>
        <v>6</v>
      </c>
      <c r="JR18" s="29">
        <f t="shared" si="259"/>
        <v>0.86666666666666359</v>
      </c>
      <c r="JS18" s="31">
        <f t="shared" si="260"/>
        <v>1</v>
      </c>
      <c r="JT18" s="29">
        <f t="shared" si="261"/>
        <v>13.8</v>
      </c>
      <c r="JU18" s="31">
        <f t="shared" si="262"/>
        <v>2</v>
      </c>
      <c r="JV18" s="29">
        <f t="shared" si="263"/>
        <v>7.8000000000000007</v>
      </c>
      <c r="JW18" s="31">
        <f t="shared" si="264"/>
        <v>7</v>
      </c>
      <c r="JX18" s="29">
        <f t="shared" si="265"/>
        <v>0.80000000000000071</v>
      </c>
      <c r="JY18" s="31">
        <f t="shared" si="266"/>
        <v>1</v>
      </c>
      <c r="JZ18" s="29">
        <f t="shared" si="267"/>
        <v>14.733333333333334</v>
      </c>
      <c r="KA18" s="31">
        <f t="shared" si="268"/>
        <v>2</v>
      </c>
      <c r="KB18" s="29">
        <f t="shared" si="269"/>
        <v>8.7333333333333343</v>
      </c>
      <c r="KC18" s="31">
        <f t="shared" si="270"/>
        <v>8</v>
      </c>
      <c r="KD18" s="29">
        <f t="shared" si="271"/>
        <v>0.73333333333333428</v>
      </c>
      <c r="KE18" s="31">
        <f t="shared" si="272"/>
        <v>1</v>
      </c>
      <c r="KF18" s="32">
        <f t="shared" si="273"/>
        <v>15.666666666666668</v>
      </c>
      <c r="KG18" s="31">
        <f t="shared" si="274"/>
        <v>3</v>
      </c>
      <c r="KH18" s="33">
        <f t="shared" si="275"/>
        <v>6.6666666666666679</v>
      </c>
      <c r="KI18" s="31">
        <f t="shared" si="276"/>
        <v>6</v>
      </c>
      <c r="KJ18" s="34">
        <f t="shared" si="277"/>
        <v>0.66666666666666785</v>
      </c>
      <c r="KK18" s="34">
        <f t="shared" si="278"/>
        <v>1</v>
      </c>
      <c r="KL18" s="34">
        <f t="shared" si="279"/>
        <v>2.1666666666666665</v>
      </c>
      <c r="KM18" s="34">
        <f t="shared" si="280"/>
        <v>6.166666666666667</v>
      </c>
      <c r="KN18" s="9">
        <f t="shared" si="281"/>
        <v>36</v>
      </c>
      <c r="KO18" s="9">
        <f t="shared" si="282"/>
        <v>36</v>
      </c>
      <c r="KP18" s="9">
        <f t="shared" si="283"/>
        <v>21.6</v>
      </c>
      <c r="KQ18" s="9">
        <f t="shared" si="284"/>
        <v>22.56</v>
      </c>
      <c r="KR18" s="9">
        <f t="shared" si="285"/>
        <v>23.52</v>
      </c>
      <c r="KS18" s="9">
        <f t="shared" si="286"/>
        <v>24.48</v>
      </c>
      <c r="KT18" s="9">
        <f t="shared" si="287"/>
        <v>25.44</v>
      </c>
      <c r="KU18" s="9">
        <f t="shared" si="288"/>
        <v>26.400000000000002</v>
      </c>
      <c r="KV18" s="31">
        <f t="shared" si="289"/>
        <v>1</v>
      </c>
      <c r="KW18" s="29">
        <f t="shared" si="290"/>
        <v>11.600000000000001</v>
      </c>
      <c r="KX18" s="31">
        <f t="shared" si="291"/>
        <v>2</v>
      </c>
      <c r="KY18" s="29">
        <f t="shared" si="292"/>
        <v>5.6000000000000014</v>
      </c>
      <c r="KZ18" s="31">
        <f t="shared" si="293"/>
        <v>5</v>
      </c>
      <c r="LA18" s="29">
        <f t="shared" ref="LA18:LA28" si="520">KY18-KZ18*$L18</f>
        <v>0.60000000000000142</v>
      </c>
      <c r="LB18" s="31">
        <f t="shared" si="294"/>
        <v>1</v>
      </c>
      <c r="LC18" s="29">
        <f t="shared" si="295"/>
        <v>12.559999999999999</v>
      </c>
      <c r="LD18" s="31">
        <f t="shared" si="296"/>
        <v>2</v>
      </c>
      <c r="LE18" s="29">
        <f t="shared" si="297"/>
        <v>6.5599999999999987</v>
      </c>
      <c r="LF18" s="31">
        <f t="shared" si="298"/>
        <v>6</v>
      </c>
      <c r="LG18" s="29">
        <f t="shared" si="299"/>
        <v>0.55999999999999872</v>
      </c>
      <c r="LH18" s="31">
        <f t="shared" si="300"/>
        <v>1</v>
      </c>
      <c r="LI18" s="29">
        <f t="shared" si="301"/>
        <v>13.52</v>
      </c>
      <c r="LJ18" s="31">
        <f t="shared" si="302"/>
        <v>2</v>
      </c>
      <c r="LK18" s="29">
        <f t="shared" si="303"/>
        <v>7.52</v>
      </c>
      <c r="LL18" s="31">
        <f t="shared" si="304"/>
        <v>7</v>
      </c>
      <c r="LM18" s="29">
        <f t="shared" si="305"/>
        <v>0.51999999999999957</v>
      </c>
      <c r="LN18" s="31">
        <f t="shared" si="306"/>
        <v>1</v>
      </c>
      <c r="LO18" s="29">
        <f t="shared" si="307"/>
        <v>14.48</v>
      </c>
      <c r="LP18" s="31">
        <f t="shared" si="308"/>
        <v>2</v>
      </c>
      <c r="LQ18" s="29">
        <f t="shared" si="309"/>
        <v>8.48</v>
      </c>
      <c r="LR18" s="31">
        <f t="shared" si="310"/>
        <v>8</v>
      </c>
      <c r="LS18" s="29">
        <f t="shared" si="311"/>
        <v>0.48000000000000043</v>
      </c>
      <c r="LT18" s="31">
        <f t="shared" si="312"/>
        <v>1</v>
      </c>
      <c r="LU18" s="29">
        <f t="shared" si="313"/>
        <v>15.440000000000001</v>
      </c>
      <c r="LV18" s="31">
        <f t="shared" si="314"/>
        <v>3</v>
      </c>
      <c r="LW18" s="29">
        <f t="shared" si="315"/>
        <v>6.4400000000000013</v>
      </c>
      <c r="LX18" s="31">
        <f t="shared" si="316"/>
        <v>6</v>
      </c>
      <c r="LY18" s="29">
        <f t="shared" si="317"/>
        <v>0.44000000000000128</v>
      </c>
      <c r="LZ18" s="31">
        <f t="shared" si="318"/>
        <v>1</v>
      </c>
      <c r="MA18" s="32">
        <f t="shared" si="319"/>
        <v>16.400000000000002</v>
      </c>
      <c r="MB18" s="31">
        <f t="shared" si="320"/>
        <v>3</v>
      </c>
      <c r="MC18" s="33">
        <f t="shared" si="321"/>
        <v>7.4000000000000021</v>
      </c>
      <c r="MD18" s="31">
        <f t="shared" si="322"/>
        <v>7</v>
      </c>
      <c r="ME18" s="34">
        <f t="shared" si="323"/>
        <v>0.40000000000000213</v>
      </c>
      <c r="MF18" s="34">
        <f t="shared" si="324"/>
        <v>1</v>
      </c>
      <c r="MG18" s="34">
        <f t="shared" si="325"/>
        <v>2.3333333333333335</v>
      </c>
      <c r="MH18" s="34">
        <f t="shared" si="326"/>
        <v>6.5</v>
      </c>
      <c r="MI18" s="9">
        <f t="shared" si="327"/>
        <v>37</v>
      </c>
      <c r="MJ18" s="9">
        <f t="shared" si="328"/>
        <v>37</v>
      </c>
      <c r="MK18" s="9">
        <f t="shared" si="329"/>
        <v>22.2</v>
      </c>
      <c r="ML18" s="9">
        <f t="shared" si="330"/>
        <v>23.186666666666664</v>
      </c>
      <c r="MM18" s="9">
        <f t="shared" si="331"/>
        <v>24.173333333333332</v>
      </c>
      <c r="MN18" s="9">
        <f t="shared" si="332"/>
        <v>25.159999999999997</v>
      </c>
      <c r="MO18" s="9">
        <f t="shared" si="333"/>
        <v>26.146666666666665</v>
      </c>
      <c r="MP18" s="9">
        <f t="shared" si="334"/>
        <v>27.133333333333333</v>
      </c>
      <c r="MQ18" s="31">
        <f t="shared" si="335"/>
        <v>1</v>
      </c>
      <c r="MR18" s="29">
        <f t="shared" si="336"/>
        <v>12.2</v>
      </c>
      <c r="MS18" s="31">
        <f t="shared" si="337"/>
        <v>2</v>
      </c>
      <c r="MT18" s="29">
        <f t="shared" si="338"/>
        <v>6.1999999999999993</v>
      </c>
      <c r="MU18" s="31">
        <f t="shared" si="339"/>
        <v>6</v>
      </c>
      <c r="MV18" s="29">
        <f t="shared" ref="MV18:MV28" si="521">MT18-MU18*$L18</f>
        <v>0.19999999999999929</v>
      </c>
      <c r="MW18" s="31">
        <f t="shared" si="340"/>
        <v>1</v>
      </c>
      <c r="MX18" s="29">
        <f t="shared" si="341"/>
        <v>13.186666666666664</v>
      </c>
      <c r="MY18" s="31">
        <f t="shared" si="342"/>
        <v>2</v>
      </c>
      <c r="MZ18" s="29">
        <f t="shared" si="343"/>
        <v>7.1866666666666639</v>
      </c>
      <c r="NA18" s="31">
        <f t="shared" si="344"/>
        <v>7</v>
      </c>
      <c r="NB18" s="29">
        <f t="shared" si="345"/>
        <v>0.18666666666666387</v>
      </c>
      <c r="NC18" s="31">
        <f t="shared" si="346"/>
        <v>1</v>
      </c>
      <c r="ND18" s="29">
        <f t="shared" si="347"/>
        <v>14.173333333333332</v>
      </c>
      <c r="NE18" s="31">
        <f t="shared" si="348"/>
        <v>2</v>
      </c>
      <c r="NF18" s="29">
        <f t="shared" si="349"/>
        <v>8.173333333333332</v>
      </c>
      <c r="NG18" s="31">
        <f t="shared" si="350"/>
        <v>8</v>
      </c>
      <c r="NH18" s="29">
        <f t="shared" si="351"/>
        <v>0.17333333333333201</v>
      </c>
      <c r="NI18" s="31">
        <f t="shared" si="352"/>
        <v>1</v>
      </c>
      <c r="NJ18" s="29">
        <f t="shared" si="353"/>
        <v>15.159999999999997</v>
      </c>
      <c r="NK18" s="31">
        <f t="shared" si="354"/>
        <v>3</v>
      </c>
      <c r="NL18" s="29">
        <f t="shared" si="355"/>
        <v>6.1599999999999966</v>
      </c>
      <c r="NM18" s="31">
        <f t="shared" si="356"/>
        <v>6</v>
      </c>
      <c r="NN18" s="29">
        <f t="shared" si="357"/>
        <v>0.15999999999999659</v>
      </c>
      <c r="NO18" s="31">
        <f t="shared" si="358"/>
        <v>1</v>
      </c>
      <c r="NP18" s="29">
        <f t="shared" si="359"/>
        <v>16.146666666666665</v>
      </c>
      <c r="NQ18" s="31">
        <f t="shared" si="360"/>
        <v>3</v>
      </c>
      <c r="NR18" s="29">
        <f t="shared" si="361"/>
        <v>7.1466666666666647</v>
      </c>
      <c r="NS18" s="31">
        <f t="shared" si="362"/>
        <v>7</v>
      </c>
      <c r="NT18" s="29">
        <f t="shared" si="363"/>
        <v>0.14666666666666472</v>
      </c>
      <c r="NU18" s="31">
        <f t="shared" si="364"/>
        <v>1</v>
      </c>
      <c r="NV18" s="32">
        <f t="shared" si="365"/>
        <v>17.133333333333333</v>
      </c>
      <c r="NW18" s="31">
        <f t="shared" si="366"/>
        <v>3</v>
      </c>
      <c r="NX18" s="33">
        <f t="shared" si="367"/>
        <v>8.1333333333333329</v>
      </c>
      <c r="NY18" s="31">
        <f t="shared" si="368"/>
        <v>8</v>
      </c>
      <c r="NZ18" s="34">
        <f t="shared" si="369"/>
        <v>0.13333333333333286</v>
      </c>
      <c r="OA18" s="34">
        <f t="shared" si="370"/>
        <v>1</v>
      </c>
      <c r="OB18" s="34">
        <f t="shared" si="371"/>
        <v>2.5</v>
      </c>
      <c r="OC18" s="34">
        <f t="shared" si="372"/>
        <v>7</v>
      </c>
      <c r="OD18" s="9">
        <f t="shared" si="373"/>
        <v>38</v>
      </c>
      <c r="OE18" s="9">
        <f t="shared" si="374"/>
        <v>38</v>
      </c>
      <c r="OF18" s="9">
        <f t="shared" si="375"/>
        <v>22.8</v>
      </c>
      <c r="OG18" s="9">
        <f t="shared" si="376"/>
        <v>23.813333333333333</v>
      </c>
      <c r="OH18" s="9">
        <f t="shared" si="377"/>
        <v>24.826666666666664</v>
      </c>
      <c r="OI18" s="9">
        <f t="shared" si="378"/>
        <v>25.84</v>
      </c>
      <c r="OJ18" s="9">
        <f t="shared" si="379"/>
        <v>26.853333333333332</v>
      </c>
      <c r="OK18" s="9">
        <f t="shared" si="380"/>
        <v>27.866666666666667</v>
      </c>
      <c r="OL18" s="31">
        <f t="shared" si="381"/>
        <v>1</v>
      </c>
      <c r="OM18" s="29">
        <f t="shared" si="382"/>
        <v>12.8</v>
      </c>
      <c r="ON18" s="31">
        <f t="shared" si="383"/>
        <v>2</v>
      </c>
      <c r="OO18" s="29">
        <f t="shared" si="384"/>
        <v>6.8000000000000007</v>
      </c>
      <c r="OP18" s="31">
        <f t="shared" si="385"/>
        <v>6</v>
      </c>
      <c r="OQ18" s="29">
        <f t="shared" ref="OQ18:OQ28" si="522">OO18-OP18*$L18</f>
        <v>0.80000000000000071</v>
      </c>
      <c r="OR18" s="31">
        <f t="shared" si="386"/>
        <v>1</v>
      </c>
      <c r="OS18" s="29">
        <f t="shared" si="387"/>
        <v>13.813333333333333</v>
      </c>
      <c r="OT18" s="31">
        <f t="shared" si="388"/>
        <v>2</v>
      </c>
      <c r="OU18" s="29">
        <f t="shared" si="389"/>
        <v>7.8133333333333326</v>
      </c>
      <c r="OV18" s="31">
        <f t="shared" si="390"/>
        <v>7</v>
      </c>
      <c r="OW18" s="29">
        <f t="shared" si="391"/>
        <v>0.81333333333333258</v>
      </c>
      <c r="OX18" s="31">
        <f t="shared" si="392"/>
        <v>1</v>
      </c>
      <c r="OY18" s="29">
        <f t="shared" si="393"/>
        <v>14.826666666666664</v>
      </c>
      <c r="OZ18" s="31">
        <f t="shared" si="394"/>
        <v>2</v>
      </c>
      <c r="PA18" s="29">
        <f t="shared" si="395"/>
        <v>8.8266666666666644</v>
      </c>
      <c r="PB18" s="31">
        <f t="shared" si="396"/>
        <v>8</v>
      </c>
      <c r="PC18" s="29">
        <f t="shared" si="397"/>
        <v>0.82666666666666444</v>
      </c>
      <c r="PD18" s="31">
        <f t="shared" si="398"/>
        <v>1</v>
      </c>
      <c r="PE18" s="29">
        <f t="shared" si="399"/>
        <v>15.84</v>
      </c>
      <c r="PF18" s="31">
        <f t="shared" si="400"/>
        <v>3</v>
      </c>
      <c r="PG18" s="29">
        <f t="shared" si="401"/>
        <v>6.84</v>
      </c>
      <c r="PH18" s="31">
        <f t="shared" si="402"/>
        <v>6</v>
      </c>
      <c r="PI18" s="29">
        <f t="shared" si="403"/>
        <v>0.83999999999999986</v>
      </c>
      <c r="PJ18" s="31">
        <f t="shared" si="404"/>
        <v>1</v>
      </c>
      <c r="PK18" s="29">
        <f t="shared" si="405"/>
        <v>16.853333333333332</v>
      </c>
      <c r="PL18" s="31">
        <f t="shared" si="406"/>
        <v>3</v>
      </c>
      <c r="PM18" s="29">
        <f t="shared" si="407"/>
        <v>7.8533333333333317</v>
      </c>
      <c r="PN18" s="31">
        <f t="shared" si="408"/>
        <v>7</v>
      </c>
      <c r="PO18" s="29">
        <f t="shared" si="409"/>
        <v>0.85333333333333172</v>
      </c>
      <c r="PP18" s="31">
        <f t="shared" si="410"/>
        <v>1</v>
      </c>
      <c r="PQ18" s="32">
        <f t="shared" si="411"/>
        <v>17.866666666666667</v>
      </c>
      <c r="PR18" s="31">
        <f t="shared" si="412"/>
        <v>3</v>
      </c>
      <c r="PS18" s="33">
        <f t="shared" si="413"/>
        <v>8.8666666666666671</v>
      </c>
      <c r="PT18" s="31">
        <f t="shared" si="414"/>
        <v>8</v>
      </c>
      <c r="PU18" s="34">
        <f t="shared" si="415"/>
        <v>0.86666666666666714</v>
      </c>
      <c r="PV18" s="34">
        <f t="shared" si="416"/>
        <v>1</v>
      </c>
      <c r="PW18" s="34">
        <f t="shared" si="417"/>
        <v>2.5</v>
      </c>
      <c r="PX18" s="34">
        <f t="shared" si="418"/>
        <v>7</v>
      </c>
      <c r="PY18" s="9">
        <f t="shared" si="419"/>
        <v>39</v>
      </c>
      <c r="PZ18" s="9">
        <f t="shared" si="420"/>
        <v>39</v>
      </c>
      <c r="QA18" s="9">
        <f t="shared" si="421"/>
        <v>23.400000000000002</v>
      </c>
      <c r="QB18" s="9">
        <f t="shared" si="422"/>
        <v>24.439999999999998</v>
      </c>
      <c r="QC18" s="9">
        <f t="shared" si="423"/>
        <v>25.48</v>
      </c>
      <c r="QD18" s="9">
        <f t="shared" si="424"/>
        <v>26.52</v>
      </c>
      <c r="QE18" s="9">
        <f t="shared" si="425"/>
        <v>27.560000000000002</v>
      </c>
      <c r="QF18" s="9">
        <f t="shared" si="426"/>
        <v>28.6</v>
      </c>
      <c r="QG18" s="31">
        <f t="shared" si="427"/>
        <v>1</v>
      </c>
      <c r="QH18" s="29">
        <f t="shared" si="428"/>
        <v>13.400000000000002</v>
      </c>
      <c r="QI18" s="31">
        <f t="shared" si="429"/>
        <v>2</v>
      </c>
      <c r="QJ18" s="29">
        <f t="shared" si="430"/>
        <v>7.4000000000000021</v>
      </c>
      <c r="QK18" s="31">
        <f t="shared" si="431"/>
        <v>7</v>
      </c>
      <c r="QL18" s="29">
        <f t="shared" ref="QL18:QL28" si="523">QJ18-QK18*$L18</f>
        <v>0.40000000000000213</v>
      </c>
      <c r="QM18" s="31">
        <f t="shared" si="432"/>
        <v>1</v>
      </c>
      <c r="QN18" s="29">
        <f t="shared" si="433"/>
        <v>14.439999999999998</v>
      </c>
      <c r="QO18" s="31">
        <f t="shared" si="434"/>
        <v>2</v>
      </c>
      <c r="QP18" s="29">
        <f t="shared" si="435"/>
        <v>8.4399999999999977</v>
      </c>
      <c r="QQ18" s="31">
        <f t="shared" si="436"/>
        <v>8</v>
      </c>
      <c r="QR18" s="29">
        <f t="shared" si="437"/>
        <v>0.43999999999999773</v>
      </c>
      <c r="QS18" s="31">
        <f t="shared" si="438"/>
        <v>1</v>
      </c>
      <c r="QT18" s="29">
        <f t="shared" si="439"/>
        <v>15.48</v>
      </c>
      <c r="QU18" s="31">
        <f t="shared" si="440"/>
        <v>3</v>
      </c>
      <c r="QV18" s="29">
        <f t="shared" si="441"/>
        <v>6.48</v>
      </c>
      <c r="QW18" s="31">
        <f t="shared" si="442"/>
        <v>6</v>
      </c>
      <c r="QX18" s="29">
        <f t="shared" si="443"/>
        <v>0.48000000000000043</v>
      </c>
      <c r="QY18" s="31">
        <f t="shared" si="444"/>
        <v>1</v>
      </c>
      <c r="QZ18" s="29">
        <f t="shared" si="445"/>
        <v>16.52</v>
      </c>
      <c r="RA18" s="31">
        <f t="shared" si="446"/>
        <v>3</v>
      </c>
      <c r="RB18" s="29">
        <f t="shared" si="447"/>
        <v>7.52</v>
      </c>
      <c r="RC18" s="31">
        <f t="shared" si="448"/>
        <v>7</v>
      </c>
      <c r="RD18" s="29">
        <f t="shared" si="449"/>
        <v>0.51999999999999957</v>
      </c>
      <c r="RE18" s="31">
        <f t="shared" si="450"/>
        <v>1</v>
      </c>
      <c r="RF18" s="29">
        <f t="shared" si="451"/>
        <v>17.560000000000002</v>
      </c>
      <c r="RG18" s="31">
        <f t="shared" si="452"/>
        <v>3</v>
      </c>
      <c r="RH18" s="29">
        <f t="shared" si="453"/>
        <v>8.5600000000000023</v>
      </c>
      <c r="RI18" s="31">
        <f t="shared" si="454"/>
        <v>8</v>
      </c>
      <c r="RJ18" s="29">
        <f t="shared" si="455"/>
        <v>0.56000000000000227</v>
      </c>
      <c r="RK18" s="31">
        <f t="shared" si="456"/>
        <v>1</v>
      </c>
      <c r="RL18" s="32">
        <f t="shared" si="457"/>
        <v>18.600000000000001</v>
      </c>
      <c r="RM18" s="31">
        <f t="shared" si="458"/>
        <v>3</v>
      </c>
      <c r="RN18" s="33">
        <f t="shared" si="459"/>
        <v>9.6000000000000014</v>
      </c>
      <c r="RO18" s="31">
        <f t="shared" si="460"/>
        <v>9</v>
      </c>
      <c r="RP18" s="34">
        <f t="shared" si="461"/>
        <v>0.60000000000000142</v>
      </c>
      <c r="RQ18" s="34">
        <f t="shared" si="462"/>
        <v>1</v>
      </c>
      <c r="RR18" s="34">
        <f t="shared" si="463"/>
        <v>2.6666666666666665</v>
      </c>
      <c r="RS18" s="34">
        <f t="shared" si="464"/>
        <v>7.5</v>
      </c>
      <c r="RT18" s="9">
        <f t="shared" si="465"/>
        <v>40</v>
      </c>
      <c r="RU18" s="9">
        <f t="shared" si="466"/>
        <v>40</v>
      </c>
      <c r="RV18" s="9">
        <f t="shared" si="467"/>
        <v>24</v>
      </c>
      <c r="RW18" s="9">
        <f t="shared" si="468"/>
        <v>25.066666666666663</v>
      </c>
      <c r="RX18" s="9">
        <f t="shared" si="469"/>
        <v>26.133333333333329</v>
      </c>
      <c r="RY18" s="9">
        <f t="shared" si="470"/>
        <v>27.2</v>
      </c>
      <c r="RZ18" s="9">
        <f t="shared" si="471"/>
        <v>28.266666666666666</v>
      </c>
      <c r="SA18" s="9">
        <f t="shared" si="472"/>
        <v>29.333333333333332</v>
      </c>
      <c r="SB18" s="31">
        <f t="shared" si="473"/>
        <v>1</v>
      </c>
      <c r="SC18" s="29">
        <f t="shared" si="474"/>
        <v>14</v>
      </c>
      <c r="SD18" s="31">
        <f t="shared" si="475"/>
        <v>2</v>
      </c>
      <c r="SE18" s="29">
        <f t="shared" si="476"/>
        <v>8</v>
      </c>
      <c r="SF18" s="31">
        <f t="shared" si="477"/>
        <v>8</v>
      </c>
      <c r="SG18" s="29">
        <f t="shared" ref="SG18:SG28" si="524">SE18-SF18*$L18</f>
        <v>0</v>
      </c>
      <c r="SH18" s="31">
        <f t="shared" si="478"/>
        <v>1</v>
      </c>
      <c r="SI18" s="29">
        <f t="shared" si="479"/>
        <v>15.066666666666663</v>
      </c>
      <c r="SJ18" s="31">
        <f t="shared" si="480"/>
        <v>3</v>
      </c>
      <c r="SK18" s="29">
        <f t="shared" si="481"/>
        <v>6.0666666666666629</v>
      </c>
      <c r="SL18" s="31">
        <f t="shared" si="482"/>
        <v>6</v>
      </c>
      <c r="SM18" s="29">
        <f t="shared" si="483"/>
        <v>6.6666666666662877E-2</v>
      </c>
      <c r="SN18" s="31">
        <f t="shared" si="484"/>
        <v>1</v>
      </c>
      <c r="SO18" s="29">
        <f t="shared" si="485"/>
        <v>16.133333333333329</v>
      </c>
      <c r="SP18" s="31">
        <f t="shared" si="486"/>
        <v>3</v>
      </c>
      <c r="SQ18" s="29">
        <f t="shared" si="487"/>
        <v>7.1333333333333293</v>
      </c>
      <c r="SR18" s="31">
        <f t="shared" si="488"/>
        <v>7</v>
      </c>
      <c r="SS18" s="29">
        <f t="shared" si="489"/>
        <v>0.13333333333332931</v>
      </c>
      <c r="ST18" s="31">
        <f t="shared" si="490"/>
        <v>1</v>
      </c>
      <c r="SU18" s="29">
        <f t="shared" si="491"/>
        <v>17.2</v>
      </c>
      <c r="SV18" s="31">
        <f t="shared" si="492"/>
        <v>3</v>
      </c>
      <c r="SW18" s="29">
        <f t="shared" si="493"/>
        <v>8.1999999999999993</v>
      </c>
      <c r="SX18" s="31">
        <f t="shared" si="494"/>
        <v>8</v>
      </c>
      <c r="SY18" s="29">
        <f t="shared" si="495"/>
        <v>0.19999999999999929</v>
      </c>
      <c r="SZ18" s="31">
        <f t="shared" si="496"/>
        <v>1</v>
      </c>
      <c r="TA18" s="29">
        <f t="shared" si="497"/>
        <v>18.266666666666666</v>
      </c>
      <c r="TB18" s="31">
        <f t="shared" si="498"/>
        <v>3</v>
      </c>
      <c r="TC18" s="29">
        <f t="shared" si="499"/>
        <v>9.2666666666666657</v>
      </c>
      <c r="TD18" s="31">
        <f t="shared" si="500"/>
        <v>9</v>
      </c>
      <c r="TE18" s="29">
        <f t="shared" si="501"/>
        <v>0.26666666666666572</v>
      </c>
      <c r="TF18" s="31">
        <f t="shared" si="502"/>
        <v>1</v>
      </c>
      <c r="TG18" s="32">
        <f t="shared" si="503"/>
        <v>19.333333333333332</v>
      </c>
      <c r="TH18" s="31">
        <f t="shared" si="504"/>
        <v>3</v>
      </c>
      <c r="TI18" s="33">
        <f t="shared" si="505"/>
        <v>10.333333333333332</v>
      </c>
      <c r="TJ18" s="31">
        <f t="shared" si="506"/>
        <v>10</v>
      </c>
      <c r="TK18" s="34">
        <f t="shared" si="507"/>
        <v>0.33333333333333215</v>
      </c>
      <c r="TL18" s="34">
        <f t="shared" si="508"/>
        <v>1</v>
      </c>
      <c r="TM18" s="34">
        <f t="shared" si="509"/>
        <v>2.8333333333333335</v>
      </c>
      <c r="TN18" s="34">
        <f t="shared" si="510"/>
        <v>8</v>
      </c>
      <c r="TO18" s="49">
        <f t="shared" si="511"/>
        <v>0.89393939393939381</v>
      </c>
      <c r="TP18" s="49">
        <f t="shared" si="512"/>
        <v>2.3787878787878789</v>
      </c>
      <c r="TQ18" s="49">
        <f t="shared" si="513"/>
        <v>6.8030303030303028</v>
      </c>
      <c r="TR18" s="63">
        <f>IF(AND(D18&lt;&gt;"",E18&lt;&gt;""),TQ18*VLOOKUP(C18,Tableau1[#All],10,FALSE)+TP18*VLOOKUP(C18,Tableau1[#All],11,FALSE)+TO18*VLOOKUP(C18,Tableau1[#All],12,FALSE),"")</f>
        <v>2755.893939393939</v>
      </c>
      <c r="TS18" s="64">
        <f>IF(AND(D18&lt;&gt;"",E18&lt;&gt;""),($TQ18/15)*VLOOKUP($C18,Tableau1[#All],11,FALSE)+$TP18*VLOOKUP($C18,Tableau1[#All],11,FALSE)+$TO18*VLOOKUP($C18,Tableau1[#All],12,FALSE),"")</f>
        <v>2749.090909090909</v>
      </c>
      <c r="TT18" s="119">
        <f>IF(AND(D18&lt;&gt;"",E18&lt;&gt;""),(($TQ18/15)/10)*VLOOKUP($C18,Tableau1[#All],12,FALSE)+($TP18/10)*VLOOKUP($C18,Tableau1[#All],12,FALSE)+$TO18*VLOOKUP($C18,Tableau1[#All],12,FALSE),"")</f>
        <v>3060.6464646464647</v>
      </c>
      <c r="TU18" s="121">
        <f t="shared" si="0"/>
        <v>3060.6464646464647</v>
      </c>
    </row>
    <row r="19" spans="2:541" ht="15.75" customHeight="1">
      <c r="B19" s="58">
        <v>4</v>
      </c>
      <c r="C19" s="44" t="s">
        <v>106</v>
      </c>
      <c r="D19" s="110" t="str">
        <f>IF(C19&lt;&gt;"",VLOOKUP(C19,Tableau1[#All],2,FALSE),"")</f>
        <v>Sa</v>
      </c>
      <c r="E19" s="44">
        <v>21</v>
      </c>
      <c r="F19" s="55">
        <v>30</v>
      </c>
      <c r="G19" s="51">
        <f t="shared" si="1"/>
        <v>9</v>
      </c>
      <c r="H19" s="30">
        <f>VLOOKUP($C19,Tableau1[#All],3,FALSE)</f>
        <v>3</v>
      </c>
      <c r="I19" s="30">
        <f>VLOOKUP($C19,Tableau1[#All],4,FALSE)</f>
        <v>1</v>
      </c>
      <c r="J19" s="30">
        <f>VLOOKUP($C19,Tableau1[#All],5,FALSE)</f>
        <v>3</v>
      </c>
      <c r="K19" s="30">
        <f>VLOOKUP($C19,Tableau1[#All],6,FALSE)</f>
        <v>10</v>
      </c>
      <c r="L19" s="30">
        <f>VLOOKUP($C19,Tableau1[#All],7,FALSE)</f>
        <v>3</v>
      </c>
      <c r="M19" s="30">
        <f>VLOOKUP($C19,Tableau1[#All],8,FALSE)</f>
        <v>9</v>
      </c>
      <c r="N19" s="30">
        <f>VLOOKUP($C19,Tableau1[#All],9,FALSE)</f>
        <v>30</v>
      </c>
      <c r="O19" s="30">
        <f t="shared" si="2"/>
        <v>3</v>
      </c>
      <c r="P19" s="30">
        <f t="shared" si="3"/>
        <v>15</v>
      </c>
      <c r="Q19" s="30">
        <f t="shared" si="4"/>
        <v>60</v>
      </c>
      <c r="R19" s="9">
        <f t="shared" si="5"/>
        <v>21</v>
      </c>
      <c r="S19" s="9">
        <f t="shared" si="6"/>
        <v>63</v>
      </c>
      <c r="T19" s="9">
        <f t="shared" si="7"/>
        <v>37.800000000000004</v>
      </c>
      <c r="U19" s="9">
        <f t="shared" si="8"/>
        <v>39.479999999999997</v>
      </c>
      <c r="V19" s="9">
        <f t="shared" si="9"/>
        <v>41.16</v>
      </c>
      <c r="W19" s="9">
        <f t="shared" si="10"/>
        <v>42.84</v>
      </c>
      <c r="X19" s="9">
        <f t="shared" si="11"/>
        <v>44.52</v>
      </c>
      <c r="Y19" s="9">
        <f t="shared" si="12"/>
        <v>46.2</v>
      </c>
      <c r="Z19" s="31">
        <f t="shared" si="13"/>
        <v>0</v>
      </c>
      <c r="AA19" s="29">
        <f t="shared" si="14"/>
        <v>37.800000000000004</v>
      </c>
      <c r="AB19" s="31">
        <f t="shared" si="15"/>
        <v>2</v>
      </c>
      <c r="AC19" s="29">
        <f t="shared" si="16"/>
        <v>19.800000000000004</v>
      </c>
      <c r="AD19" s="31">
        <f t="shared" si="17"/>
        <v>6</v>
      </c>
      <c r="AE19" s="29">
        <f t="shared" si="514"/>
        <v>1.8000000000000043</v>
      </c>
      <c r="AF19" s="31">
        <f t="shared" si="18"/>
        <v>0</v>
      </c>
      <c r="AG19" s="29">
        <f t="shared" si="19"/>
        <v>39.479999999999997</v>
      </c>
      <c r="AH19" s="31">
        <f t="shared" si="20"/>
        <v>2</v>
      </c>
      <c r="AI19" s="29">
        <f t="shared" si="21"/>
        <v>21.479999999999997</v>
      </c>
      <c r="AJ19" s="31">
        <f t="shared" si="22"/>
        <v>7</v>
      </c>
      <c r="AK19" s="29">
        <f t="shared" si="23"/>
        <v>0.47999999999999687</v>
      </c>
      <c r="AL19" s="31">
        <f t="shared" si="24"/>
        <v>0</v>
      </c>
      <c r="AM19" s="29">
        <f t="shared" si="25"/>
        <v>41.16</v>
      </c>
      <c r="AN19" s="31">
        <f t="shared" si="26"/>
        <v>2</v>
      </c>
      <c r="AO19" s="29">
        <f t="shared" si="27"/>
        <v>23.159999999999997</v>
      </c>
      <c r="AP19" s="31">
        <f t="shared" si="28"/>
        <v>7</v>
      </c>
      <c r="AQ19" s="29">
        <f t="shared" si="29"/>
        <v>2.1599999999999966</v>
      </c>
      <c r="AR19" s="31">
        <f t="shared" si="30"/>
        <v>0</v>
      </c>
      <c r="AS19" s="29">
        <f t="shared" si="31"/>
        <v>42.84</v>
      </c>
      <c r="AT19" s="31">
        <f t="shared" si="32"/>
        <v>2</v>
      </c>
      <c r="AU19" s="29">
        <f t="shared" si="33"/>
        <v>24.840000000000003</v>
      </c>
      <c r="AV19" s="31">
        <f t="shared" si="34"/>
        <v>8</v>
      </c>
      <c r="AW19" s="29">
        <f t="shared" si="35"/>
        <v>0.84000000000000341</v>
      </c>
      <c r="AX19" s="31">
        <f t="shared" si="36"/>
        <v>0</v>
      </c>
      <c r="AY19" s="29">
        <f t="shared" si="37"/>
        <v>44.52</v>
      </c>
      <c r="AZ19" s="31">
        <f t="shared" si="38"/>
        <v>2</v>
      </c>
      <c r="BA19" s="29">
        <f t="shared" si="39"/>
        <v>26.520000000000003</v>
      </c>
      <c r="BB19" s="31">
        <f t="shared" si="40"/>
        <v>8</v>
      </c>
      <c r="BC19" s="29">
        <f t="shared" si="41"/>
        <v>2.5200000000000031</v>
      </c>
      <c r="BD19" s="31">
        <f t="shared" si="42"/>
        <v>0</v>
      </c>
      <c r="BE19" s="32">
        <f t="shared" si="43"/>
        <v>46.2</v>
      </c>
      <c r="BF19" s="31">
        <f t="shared" si="44"/>
        <v>3</v>
      </c>
      <c r="BG19" s="33">
        <f t="shared" si="45"/>
        <v>19.200000000000003</v>
      </c>
      <c r="BH19" s="31">
        <f t="shared" si="46"/>
        <v>6</v>
      </c>
      <c r="BI19" s="34">
        <f t="shared" si="47"/>
        <v>1.2000000000000028</v>
      </c>
      <c r="BJ19" s="34">
        <f t="shared" si="48"/>
        <v>0</v>
      </c>
      <c r="BK19" s="34">
        <f t="shared" si="49"/>
        <v>2.1666666666666665</v>
      </c>
      <c r="BL19" s="34">
        <f t="shared" si="50"/>
        <v>7</v>
      </c>
      <c r="BM19" s="9">
        <f t="shared" si="51"/>
        <v>21.9</v>
      </c>
      <c r="BN19" s="9">
        <f t="shared" si="52"/>
        <v>65.699999999999989</v>
      </c>
      <c r="BO19" s="9">
        <f t="shared" si="53"/>
        <v>39.419999999999995</v>
      </c>
      <c r="BP19" s="9">
        <f t="shared" si="54"/>
        <v>41.17199999999999</v>
      </c>
      <c r="BQ19" s="9">
        <f t="shared" si="55"/>
        <v>42.923999999999992</v>
      </c>
      <c r="BR19" s="9">
        <f t="shared" si="56"/>
        <v>44.675999999999988</v>
      </c>
      <c r="BS19" s="9">
        <f t="shared" si="57"/>
        <v>46.42799999999999</v>
      </c>
      <c r="BT19" s="9">
        <f t="shared" si="58"/>
        <v>48.179999999999993</v>
      </c>
      <c r="BU19" s="31">
        <f t="shared" si="59"/>
        <v>0</v>
      </c>
      <c r="BV19" s="29">
        <f t="shared" si="60"/>
        <v>39.419999999999995</v>
      </c>
      <c r="BW19" s="31">
        <f t="shared" si="61"/>
        <v>2</v>
      </c>
      <c r="BX19" s="29">
        <f t="shared" si="62"/>
        <v>21.419999999999995</v>
      </c>
      <c r="BY19" s="31">
        <f t="shared" si="63"/>
        <v>7</v>
      </c>
      <c r="BZ19" s="29">
        <f t="shared" si="515"/>
        <v>0.4199999999999946</v>
      </c>
      <c r="CA19" s="31">
        <f t="shared" si="64"/>
        <v>0</v>
      </c>
      <c r="CB19" s="29">
        <f t="shared" si="65"/>
        <v>41.17199999999999</v>
      </c>
      <c r="CC19" s="31">
        <f t="shared" si="66"/>
        <v>2</v>
      </c>
      <c r="CD19" s="29">
        <f t="shared" si="67"/>
        <v>23.17199999999999</v>
      </c>
      <c r="CE19" s="31">
        <f t="shared" si="68"/>
        <v>7</v>
      </c>
      <c r="CF19" s="29">
        <f t="shared" si="69"/>
        <v>2.1719999999999899</v>
      </c>
      <c r="CG19" s="31">
        <f t="shared" si="70"/>
        <v>0</v>
      </c>
      <c r="CH19" s="29">
        <f t="shared" si="71"/>
        <v>42.923999999999992</v>
      </c>
      <c r="CI19" s="31">
        <f t="shared" si="72"/>
        <v>2</v>
      </c>
      <c r="CJ19" s="29">
        <f t="shared" si="73"/>
        <v>24.923999999999992</v>
      </c>
      <c r="CK19" s="31">
        <f t="shared" si="74"/>
        <v>8</v>
      </c>
      <c r="CL19" s="29">
        <f t="shared" si="75"/>
        <v>0.92399999999999238</v>
      </c>
      <c r="CM19" s="31">
        <f t="shared" si="76"/>
        <v>0</v>
      </c>
      <c r="CN19" s="29">
        <f t="shared" si="77"/>
        <v>44.675999999999988</v>
      </c>
      <c r="CO19" s="31">
        <f t="shared" si="78"/>
        <v>2</v>
      </c>
      <c r="CP19" s="29">
        <f t="shared" si="79"/>
        <v>26.675999999999988</v>
      </c>
      <c r="CQ19" s="31">
        <f t="shared" si="80"/>
        <v>8</v>
      </c>
      <c r="CR19" s="29">
        <f t="shared" si="81"/>
        <v>2.6759999999999877</v>
      </c>
      <c r="CS19" s="31">
        <f t="shared" si="82"/>
        <v>0</v>
      </c>
      <c r="CT19" s="29">
        <f t="shared" si="83"/>
        <v>46.42799999999999</v>
      </c>
      <c r="CU19" s="31">
        <f t="shared" si="84"/>
        <v>3</v>
      </c>
      <c r="CV19" s="29">
        <f t="shared" si="85"/>
        <v>19.42799999999999</v>
      </c>
      <c r="CW19" s="31">
        <f t="shared" si="86"/>
        <v>6</v>
      </c>
      <c r="CX19" s="29">
        <f t="shared" si="87"/>
        <v>1.4279999999999902</v>
      </c>
      <c r="CY19" s="31">
        <f t="shared" si="88"/>
        <v>0</v>
      </c>
      <c r="CZ19" s="32">
        <f t="shared" si="89"/>
        <v>48.179999999999993</v>
      </c>
      <c r="DA19" s="31">
        <f t="shared" si="90"/>
        <v>3</v>
      </c>
      <c r="DB19" s="33">
        <f t="shared" si="91"/>
        <v>21.179999999999993</v>
      </c>
      <c r="DC19" s="31">
        <f t="shared" si="92"/>
        <v>7</v>
      </c>
      <c r="DD19" s="34">
        <f t="shared" si="93"/>
        <v>0.17999999999999261</v>
      </c>
      <c r="DE19" s="34">
        <f t="shared" si="94"/>
        <v>0</v>
      </c>
      <c r="DF19" s="34">
        <f t="shared" si="95"/>
        <v>2.3333333333333335</v>
      </c>
      <c r="DG19" s="34">
        <f t="shared" si="96"/>
        <v>7.166666666666667</v>
      </c>
      <c r="DH19" s="9">
        <f t="shared" si="97"/>
        <v>22.8</v>
      </c>
      <c r="DI19" s="9">
        <f t="shared" si="98"/>
        <v>68.400000000000006</v>
      </c>
      <c r="DJ19" s="9">
        <f t="shared" si="99"/>
        <v>41.04</v>
      </c>
      <c r="DK19" s="9">
        <f t="shared" si="100"/>
        <v>42.863999999999997</v>
      </c>
      <c r="DL19" s="9">
        <f t="shared" si="101"/>
        <v>44.688000000000002</v>
      </c>
      <c r="DM19" s="9">
        <f t="shared" si="102"/>
        <v>46.512</v>
      </c>
      <c r="DN19" s="9">
        <f t="shared" si="103"/>
        <v>48.336000000000006</v>
      </c>
      <c r="DO19" s="9">
        <f t="shared" si="104"/>
        <v>50.160000000000004</v>
      </c>
      <c r="DP19" s="31">
        <f t="shared" si="105"/>
        <v>0</v>
      </c>
      <c r="DQ19" s="29">
        <f t="shared" si="106"/>
        <v>41.04</v>
      </c>
      <c r="DR19" s="31">
        <f t="shared" si="107"/>
        <v>2</v>
      </c>
      <c r="DS19" s="29">
        <f t="shared" si="108"/>
        <v>23.04</v>
      </c>
      <c r="DT19" s="31">
        <f t="shared" si="109"/>
        <v>7</v>
      </c>
      <c r="DU19" s="29">
        <f t="shared" si="516"/>
        <v>2.0399999999999991</v>
      </c>
      <c r="DV19" s="31">
        <f t="shared" si="110"/>
        <v>0</v>
      </c>
      <c r="DW19" s="29">
        <f t="shared" si="111"/>
        <v>42.863999999999997</v>
      </c>
      <c r="DX19" s="31">
        <f t="shared" si="112"/>
        <v>2</v>
      </c>
      <c r="DY19" s="29">
        <f t="shared" si="113"/>
        <v>24.863999999999997</v>
      </c>
      <c r="DZ19" s="31">
        <f t="shared" si="114"/>
        <v>8</v>
      </c>
      <c r="EA19" s="29">
        <f t="shared" si="115"/>
        <v>0.86399999999999721</v>
      </c>
      <c r="EB19" s="31">
        <f t="shared" si="116"/>
        <v>0</v>
      </c>
      <c r="EC19" s="29">
        <f t="shared" si="117"/>
        <v>44.688000000000002</v>
      </c>
      <c r="ED19" s="31">
        <f t="shared" si="118"/>
        <v>2</v>
      </c>
      <c r="EE19" s="29">
        <f t="shared" si="119"/>
        <v>26.688000000000002</v>
      </c>
      <c r="EF19" s="31">
        <f t="shared" si="120"/>
        <v>8</v>
      </c>
      <c r="EG19" s="29">
        <f t="shared" si="121"/>
        <v>2.6880000000000024</v>
      </c>
      <c r="EH19" s="31">
        <f t="shared" si="122"/>
        <v>0</v>
      </c>
      <c r="EI19" s="29">
        <f t="shared" si="123"/>
        <v>46.512</v>
      </c>
      <c r="EJ19" s="31">
        <f t="shared" si="124"/>
        <v>3</v>
      </c>
      <c r="EK19" s="29">
        <f t="shared" si="125"/>
        <v>19.512</v>
      </c>
      <c r="EL19" s="31">
        <f t="shared" si="126"/>
        <v>6</v>
      </c>
      <c r="EM19" s="29">
        <f t="shared" si="127"/>
        <v>1.5120000000000005</v>
      </c>
      <c r="EN19" s="31">
        <f t="shared" si="128"/>
        <v>0</v>
      </c>
      <c r="EO19" s="29">
        <f t="shared" si="129"/>
        <v>48.336000000000006</v>
      </c>
      <c r="EP19" s="31">
        <f t="shared" si="130"/>
        <v>3</v>
      </c>
      <c r="EQ19" s="29">
        <f t="shared" si="131"/>
        <v>21.336000000000006</v>
      </c>
      <c r="ER19" s="31">
        <f t="shared" si="132"/>
        <v>7</v>
      </c>
      <c r="ES19" s="29">
        <f t="shared" si="133"/>
        <v>0.33600000000000563</v>
      </c>
      <c r="ET19" s="31">
        <f t="shared" si="134"/>
        <v>0</v>
      </c>
      <c r="EU19" s="32">
        <f t="shared" si="135"/>
        <v>50.160000000000004</v>
      </c>
      <c r="EV19" s="31">
        <f t="shared" si="136"/>
        <v>3</v>
      </c>
      <c r="EW19" s="33">
        <f t="shared" si="137"/>
        <v>23.160000000000004</v>
      </c>
      <c r="EX19" s="31">
        <f t="shared" si="138"/>
        <v>7</v>
      </c>
      <c r="EY19" s="34">
        <f t="shared" si="139"/>
        <v>2.1600000000000037</v>
      </c>
      <c r="EZ19" s="34">
        <f t="shared" si="140"/>
        <v>0</v>
      </c>
      <c r="FA19" s="34">
        <f t="shared" si="141"/>
        <v>2.5</v>
      </c>
      <c r="FB19" s="34">
        <f t="shared" si="142"/>
        <v>7.166666666666667</v>
      </c>
      <c r="FC19" s="9">
        <f t="shared" si="143"/>
        <v>23.7</v>
      </c>
      <c r="FD19" s="9">
        <f t="shared" si="144"/>
        <v>71.099999999999994</v>
      </c>
      <c r="FE19" s="9">
        <f t="shared" si="145"/>
        <v>42.66</v>
      </c>
      <c r="FF19" s="9">
        <f t="shared" si="146"/>
        <v>44.55599999999999</v>
      </c>
      <c r="FG19" s="9">
        <f t="shared" si="147"/>
        <v>46.451999999999991</v>
      </c>
      <c r="FH19" s="9">
        <f t="shared" si="148"/>
        <v>48.347999999999992</v>
      </c>
      <c r="FI19" s="9">
        <f t="shared" si="149"/>
        <v>50.243999999999993</v>
      </c>
      <c r="FJ19" s="9">
        <f t="shared" si="150"/>
        <v>52.139999999999993</v>
      </c>
      <c r="FK19" s="31">
        <f t="shared" si="151"/>
        <v>0</v>
      </c>
      <c r="FL19" s="29">
        <f t="shared" si="152"/>
        <v>42.66</v>
      </c>
      <c r="FM19" s="31">
        <f t="shared" si="153"/>
        <v>2</v>
      </c>
      <c r="FN19" s="29">
        <f t="shared" si="154"/>
        <v>24.659999999999997</v>
      </c>
      <c r="FO19" s="31">
        <f t="shared" si="155"/>
        <v>8</v>
      </c>
      <c r="FP19" s="29">
        <f t="shared" si="517"/>
        <v>0.65999999999999659</v>
      </c>
      <c r="FQ19" s="31">
        <f t="shared" si="156"/>
        <v>0</v>
      </c>
      <c r="FR19" s="29">
        <f t="shared" si="157"/>
        <v>44.55599999999999</v>
      </c>
      <c r="FS19" s="31">
        <f t="shared" si="158"/>
        <v>2</v>
      </c>
      <c r="FT19" s="29">
        <f t="shared" si="159"/>
        <v>26.55599999999999</v>
      </c>
      <c r="FU19" s="31">
        <f t="shared" si="160"/>
        <v>8</v>
      </c>
      <c r="FV19" s="29">
        <f t="shared" si="161"/>
        <v>2.5559999999999903</v>
      </c>
      <c r="FW19" s="31">
        <f t="shared" si="162"/>
        <v>0</v>
      </c>
      <c r="FX19" s="29">
        <f t="shared" si="163"/>
        <v>46.451999999999991</v>
      </c>
      <c r="FY19" s="31">
        <f t="shared" si="164"/>
        <v>3</v>
      </c>
      <c r="FZ19" s="29">
        <f t="shared" si="165"/>
        <v>19.451999999999991</v>
      </c>
      <c r="GA19" s="31">
        <f t="shared" si="166"/>
        <v>6</v>
      </c>
      <c r="GB19" s="29">
        <f t="shared" si="167"/>
        <v>1.4519999999999911</v>
      </c>
      <c r="GC19" s="31">
        <f t="shared" si="168"/>
        <v>0</v>
      </c>
      <c r="GD19" s="29">
        <f t="shared" si="169"/>
        <v>48.347999999999992</v>
      </c>
      <c r="GE19" s="31">
        <f t="shared" si="170"/>
        <v>3</v>
      </c>
      <c r="GF19" s="29">
        <f t="shared" si="171"/>
        <v>21.347999999999992</v>
      </c>
      <c r="GG19" s="31">
        <f t="shared" si="172"/>
        <v>7</v>
      </c>
      <c r="GH19" s="29">
        <f t="shared" si="173"/>
        <v>0.34799999999999187</v>
      </c>
      <c r="GI19" s="31">
        <f t="shared" si="174"/>
        <v>0</v>
      </c>
      <c r="GJ19" s="29">
        <f t="shared" si="175"/>
        <v>50.243999999999993</v>
      </c>
      <c r="GK19" s="31">
        <f t="shared" si="176"/>
        <v>3</v>
      </c>
      <c r="GL19" s="29">
        <f t="shared" si="177"/>
        <v>23.243999999999993</v>
      </c>
      <c r="GM19" s="31">
        <f t="shared" si="178"/>
        <v>7</v>
      </c>
      <c r="GN19" s="29">
        <f t="shared" si="179"/>
        <v>2.2439999999999927</v>
      </c>
      <c r="GO19" s="31">
        <f t="shared" si="180"/>
        <v>0</v>
      </c>
      <c r="GP19" s="32">
        <f t="shared" si="181"/>
        <v>52.139999999999993</v>
      </c>
      <c r="GQ19" s="31">
        <f t="shared" si="182"/>
        <v>3</v>
      </c>
      <c r="GR19" s="33">
        <f t="shared" si="183"/>
        <v>25.139999999999993</v>
      </c>
      <c r="GS19" s="31">
        <f t="shared" si="184"/>
        <v>8</v>
      </c>
      <c r="GT19" s="34">
        <f t="shared" si="185"/>
        <v>1.1399999999999935</v>
      </c>
      <c r="GU19" s="34">
        <f t="shared" si="186"/>
        <v>0</v>
      </c>
      <c r="GV19" s="34">
        <f t="shared" si="187"/>
        <v>2.6666666666666665</v>
      </c>
      <c r="GW19" s="34">
        <f t="shared" si="188"/>
        <v>7.333333333333333</v>
      </c>
      <c r="GX19" s="9">
        <f t="shared" si="189"/>
        <v>24.6</v>
      </c>
      <c r="GY19" s="9">
        <f t="shared" si="190"/>
        <v>73.800000000000011</v>
      </c>
      <c r="GZ19" s="9">
        <f t="shared" si="191"/>
        <v>44.28</v>
      </c>
      <c r="HA19" s="9">
        <f t="shared" si="192"/>
        <v>46.247999999999998</v>
      </c>
      <c r="HB19" s="9">
        <f t="shared" si="193"/>
        <v>48.216000000000001</v>
      </c>
      <c r="HC19" s="9">
        <f t="shared" si="194"/>
        <v>50.184000000000005</v>
      </c>
      <c r="HD19" s="9">
        <f t="shared" si="195"/>
        <v>52.152000000000008</v>
      </c>
      <c r="HE19" s="9">
        <f t="shared" si="196"/>
        <v>54.120000000000005</v>
      </c>
      <c r="HF19" s="31">
        <f t="shared" si="197"/>
        <v>0</v>
      </c>
      <c r="HG19" s="29">
        <f t="shared" si="198"/>
        <v>44.28</v>
      </c>
      <c r="HH19" s="31">
        <f t="shared" si="199"/>
        <v>2</v>
      </c>
      <c r="HI19" s="29">
        <f t="shared" si="200"/>
        <v>26.28</v>
      </c>
      <c r="HJ19" s="31">
        <f t="shared" si="201"/>
        <v>8</v>
      </c>
      <c r="HK19" s="29">
        <f t="shared" si="518"/>
        <v>2.2800000000000011</v>
      </c>
      <c r="HL19" s="31">
        <f t="shared" si="202"/>
        <v>0</v>
      </c>
      <c r="HM19" s="29">
        <f t="shared" si="203"/>
        <v>46.247999999999998</v>
      </c>
      <c r="HN19" s="31">
        <f t="shared" si="204"/>
        <v>3</v>
      </c>
      <c r="HO19" s="29">
        <f t="shared" si="205"/>
        <v>19.247999999999998</v>
      </c>
      <c r="HP19" s="31">
        <f t="shared" si="206"/>
        <v>6</v>
      </c>
      <c r="HQ19" s="29">
        <f t="shared" si="207"/>
        <v>1.2479999999999976</v>
      </c>
      <c r="HR19" s="31">
        <f t="shared" si="208"/>
        <v>0</v>
      </c>
      <c r="HS19" s="29">
        <f t="shared" si="209"/>
        <v>48.216000000000001</v>
      </c>
      <c r="HT19" s="31">
        <f t="shared" si="210"/>
        <v>3</v>
      </c>
      <c r="HU19" s="29">
        <f t="shared" si="211"/>
        <v>21.216000000000001</v>
      </c>
      <c r="HV19" s="31">
        <f t="shared" si="212"/>
        <v>7</v>
      </c>
      <c r="HW19" s="29">
        <f t="shared" si="213"/>
        <v>0.21600000000000108</v>
      </c>
      <c r="HX19" s="31">
        <f t="shared" si="214"/>
        <v>0</v>
      </c>
      <c r="HY19" s="29">
        <f t="shared" si="215"/>
        <v>50.184000000000005</v>
      </c>
      <c r="HZ19" s="31">
        <f t="shared" si="216"/>
        <v>3</v>
      </c>
      <c r="IA19" s="29">
        <f t="shared" si="217"/>
        <v>23.184000000000005</v>
      </c>
      <c r="IB19" s="31">
        <f t="shared" si="218"/>
        <v>7</v>
      </c>
      <c r="IC19" s="29">
        <f t="shared" si="219"/>
        <v>2.1840000000000046</v>
      </c>
      <c r="ID19" s="31">
        <f t="shared" si="220"/>
        <v>0</v>
      </c>
      <c r="IE19" s="29">
        <f t="shared" si="221"/>
        <v>52.152000000000008</v>
      </c>
      <c r="IF19" s="31">
        <f t="shared" si="222"/>
        <v>3</v>
      </c>
      <c r="IG19" s="29">
        <f t="shared" si="223"/>
        <v>25.152000000000008</v>
      </c>
      <c r="IH19" s="31">
        <f t="shared" si="224"/>
        <v>8</v>
      </c>
      <c r="II19" s="29">
        <f t="shared" si="225"/>
        <v>1.1520000000000081</v>
      </c>
      <c r="IJ19" s="31">
        <f t="shared" si="226"/>
        <v>0</v>
      </c>
      <c r="IK19" s="32">
        <f t="shared" si="227"/>
        <v>54.120000000000005</v>
      </c>
      <c r="IL19" s="31">
        <f t="shared" si="228"/>
        <v>3</v>
      </c>
      <c r="IM19" s="33">
        <f t="shared" si="229"/>
        <v>27.120000000000005</v>
      </c>
      <c r="IN19" s="31">
        <f t="shared" si="230"/>
        <v>9</v>
      </c>
      <c r="IO19" s="34">
        <f t="shared" si="231"/>
        <v>0.12000000000000455</v>
      </c>
      <c r="IP19" s="34">
        <f t="shared" si="232"/>
        <v>0</v>
      </c>
      <c r="IQ19" s="34">
        <f t="shared" si="233"/>
        <v>2.8333333333333335</v>
      </c>
      <c r="IR19" s="34">
        <f t="shared" si="234"/>
        <v>7.5</v>
      </c>
      <c r="IS19" s="9">
        <f t="shared" si="235"/>
        <v>25.5</v>
      </c>
      <c r="IT19" s="9">
        <f t="shared" si="236"/>
        <v>76.5</v>
      </c>
      <c r="IU19" s="9">
        <f t="shared" si="237"/>
        <v>45.9</v>
      </c>
      <c r="IV19" s="9">
        <f t="shared" si="238"/>
        <v>47.94</v>
      </c>
      <c r="IW19" s="9">
        <f t="shared" si="239"/>
        <v>49.98</v>
      </c>
      <c r="IX19" s="9">
        <f t="shared" si="240"/>
        <v>52.02</v>
      </c>
      <c r="IY19" s="9">
        <f t="shared" si="241"/>
        <v>54.06</v>
      </c>
      <c r="IZ19" s="9">
        <f t="shared" si="242"/>
        <v>56.1</v>
      </c>
      <c r="JA19" s="31">
        <f t="shared" si="243"/>
        <v>0</v>
      </c>
      <c r="JB19" s="29">
        <f t="shared" si="244"/>
        <v>45.9</v>
      </c>
      <c r="JC19" s="31">
        <f t="shared" si="245"/>
        <v>3</v>
      </c>
      <c r="JD19" s="29">
        <f t="shared" si="246"/>
        <v>18.899999999999999</v>
      </c>
      <c r="JE19" s="31">
        <f t="shared" si="247"/>
        <v>6</v>
      </c>
      <c r="JF19" s="29">
        <f t="shared" si="519"/>
        <v>0.89999999999999858</v>
      </c>
      <c r="JG19" s="31">
        <f t="shared" si="248"/>
        <v>0</v>
      </c>
      <c r="JH19" s="29">
        <f t="shared" si="249"/>
        <v>47.94</v>
      </c>
      <c r="JI19" s="31">
        <f t="shared" si="250"/>
        <v>3</v>
      </c>
      <c r="JJ19" s="29">
        <f t="shared" si="251"/>
        <v>20.939999999999998</v>
      </c>
      <c r="JK19" s="31">
        <f t="shared" si="252"/>
        <v>6</v>
      </c>
      <c r="JL19" s="29">
        <f t="shared" si="253"/>
        <v>2.9399999999999977</v>
      </c>
      <c r="JM19" s="31">
        <f t="shared" si="254"/>
        <v>0</v>
      </c>
      <c r="JN19" s="29">
        <f t="shared" si="255"/>
        <v>49.98</v>
      </c>
      <c r="JO19" s="31">
        <f t="shared" si="256"/>
        <v>3</v>
      </c>
      <c r="JP19" s="29">
        <f t="shared" si="257"/>
        <v>22.979999999999997</v>
      </c>
      <c r="JQ19" s="31">
        <f t="shared" si="258"/>
        <v>7</v>
      </c>
      <c r="JR19" s="29">
        <f t="shared" si="259"/>
        <v>1.9799999999999969</v>
      </c>
      <c r="JS19" s="31">
        <f t="shared" si="260"/>
        <v>0</v>
      </c>
      <c r="JT19" s="29">
        <f t="shared" si="261"/>
        <v>52.02</v>
      </c>
      <c r="JU19" s="31">
        <f t="shared" si="262"/>
        <v>3</v>
      </c>
      <c r="JV19" s="29">
        <f t="shared" si="263"/>
        <v>25.020000000000003</v>
      </c>
      <c r="JW19" s="31">
        <f t="shared" si="264"/>
        <v>8</v>
      </c>
      <c r="JX19" s="29">
        <f t="shared" si="265"/>
        <v>1.0200000000000031</v>
      </c>
      <c r="JY19" s="31">
        <f t="shared" si="266"/>
        <v>0</v>
      </c>
      <c r="JZ19" s="29">
        <f t="shared" si="267"/>
        <v>54.06</v>
      </c>
      <c r="KA19" s="31">
        <f t="shared" si="268"/>
        <v>3</v>
      </c>
      <c r="KB19" s="29">
        <f t="shared" si="269"/>
        <v>27.060000000000002</v>
      </c>
      <c r="KC19" s="31">
        <f t="shared" si="270"/>
        <v>9</v>
      </c>
      <c r="KD19" s="29">
        <f t="shared" si="271"/>
        <v>6.0000000000002274E-2</v>
      </c>
      <c r="KE19" s="31">
        <f t="shared" si="272"/>
        <v>0</v>
      </c>
      <c r="KF19" s="32">
        <f t="shared" si="273"/>
        <v>56.1</v>
      </c>
      <c r="KG19" s="31">
        <f t="shared" si="274"/>
        <v>3</v>
      </c>
      <c r="KH19" s="33">
        <f t="shared" si="275"/>
        <v>29.1</v>
      </c>
      <c r="KI19" s="31">
        <f t="shared" si="276"/>
        <v>9</v>
      </c>
      <c r="KJ19" s="34">
        <f t="shared" si="277"/>
        <v>2.1000000000000014</v>
      </c>
      <c r="KK19" s="34">
        <f t="shared" si="278"/>
        <v>0</v>
      </c>
      <c r="KL19" s="34">
        <f t="shared" si="279"/>
        <v>3</v>
      </c>
      <c r="KM19" s="34">
        <f t="shared" si="280"/>
        <v>7.5</v>
      </c>
      <c r="KN19" s="9">
        <f t="shared" si="281"/>
        <v>26.4</v>
      </c>
      <c r="KO19" s="9">
        <f t="shared" si="282"/>
        <v>79.199999999999989</v>
      </c>
      <c r="KP19" s="9">
        <f t="shared" si="283"/>
        <v>47.519999999999989</v>
      </c>
      <c r="KQ19" s="9">
        <f t="shared" si="284"/>
        <v>49.631999999999991</v>
      </c>
      <c r="KR19" s="9">
        <f t="shared" si="285"/>
        <v>51.743999999999993</v>
      </c>
      <c r="KS19" s="9">
        <f t="shared" si="286"/>
        <v>53.855999999999987</v>
      </c>
      <c r="KT19" s="9">
        <f t="shared" si="287"/>
        <v>55.967999999999989</v>
      </c>
      <c r="KU19" s="9">
        <f t="shared" si="288"/>
        <v>58.079999999999991</v>
      </c>
      <c r="KV19" s="31">
        <f t="shared" si="289"/>
        <v>0</v>
      </c>
      <c r="KW19" s="29">
        <f t="shared" si="290"/>
        <v>47.519999999999989</v>
      </c>
      <c r="KX19" s="31">
        <f t="shared" si="291"/>
        <v>3</v>
      </c>
      <c r="KY19" s="29">
        <f t="shared" si="292"/>
        <v>20.519999999999989</v>
      </c>
      <c r="KZ19" s="31">
        <f t="shared" si="293"/>
        <v>6</v>
      </c>
      <c r="LA19" s="29">
        <f t="shared" si="520"/>
        <v>2.5199999999999889</v>
      </c>
      <c r="LB19" s="31">
        <f t="shared" si="294"/>
        <v>0</v>
      </c>
      <c r="LC19" s="29">
        <f t="shared" si="295"/>
        <v>49.631999999999991</v>
      </c>
      <c r="LD19" s="31">
        <f t="shared" si="296"/>
        <v>3</v>
      </c>
      <c r="LE19" s="29">
        <f t="shared" si="297"/>
        <v>22.631999999999991</v>
      </c>
      <c r="LF19" s="31">
        <f t="shared" si="298"/>
        <v>7</v>
      </c>
      <c r="LG19" s="29">
        <f t="shared" si="299"/>
        <v>1.6319999999999908</v>
      </c>
      <c r="LH19" s="31">
        <f t="shared" si="300"/>
        <v>0</v>
      </c>
      <c r="LI19" s="29">
        <f t="shared" si="301"/>
        <v>51.743999999999993</v>
      </c>
      <c r="LJ19" s="31">
        <f t="shared" si="302"/>
        <v>3</v>
      </c>
      <c r="LK19" s="29">
        <f t="shared" si="303"/>
        <v>24.743999999999993</v>
      </c>
      <c r="LL19" s="31">
        <f t="shared" si="304"/>
        <v>8</v>
      </c>
      <c r="LM19" s="29">
        <f t="shared" si="305"/>
        <v>0.74399999999999267</v>
      </c>
      <c r="LN19" s="31">
        <f t="shared" si="306"/>
        <v>0</v>
      </c>
      <c r="LO19" s="29">
        <f t="shared" si="307"/>
        <v>53.855999999999987</v>
      </c>
      <c r="LP19" s="31">
        <f t="shared" si="308"/>
        <v>3</v>
      </c>
      <c r="LQ19" s="29">
        <f t="shared" si="309"/>
        <v>26.855999999999987</v>
      </c>
      <c r="LR19" s="31">
        <f t="shared" si="310"/>
        <v>8</v>
      </c>
      <c r="LS19" s="29">
        <f t="shared" si="311"/>
        <v>2.8559999999999874</v>
      </c>
      <c r="LT19" s="31">
        <f t="shared" si="312"/>
        <v>0</v>
      </c>
      <c r="LU19" s="29">
        <f t="shared" si="313"/>
        <v>55.967999999999989</v>
      </c>
      <c r="LV19" s="31">
        <f t="shared" si="314"/>
        <v>3</v>
      </c>
      <c r="LW19" s="29">
        <f t="shared" si="315"/>
        <v>28.967999999999989</v>
      </c>
      <c r="LX19" s="31">
        <f t="shared" si="316"/>
        <v>9</v>
      </c>
      <c r="LY19" s="29">
        <f t="shared" si="317"/>
        <v>1.9679999999999893</v>
      </c>
      <c r="LZ19" s="31">
        <f t="shared" si="318"/>
        <v>0</v>
      </c>
      <c r="MA19" s="32">
        <f t="shared" si="319"/>
        <v>58.079999999999991</v>
      </c>
      <c r="MB19" s="31">
        <f t="shared" si="320"/>
        <v>3</v>
      </c>
      <c r="MC19" s="33">
        <f t="shared" si="321"/>
        <v>31.079999999999991</v>
      </c>
      <c r="MD19" s="31">
        <f t="shared" si="322"/>
        <v>10</v>
      </c>
      <c r="ME19" s="34">
        <f t="shared" si="323"/>
        <v>1.0799999999999912</v>
      </c>
      <c r="MF19" s="34">
        <f t="shared" si="324"/>
        <v>0</v>
      </c>
      <c r="MG19" s="34">
        <f t="shared" si="325"/>
        <v>3</v>
      </c>
      <c r="MH19" s="34">
        <f t="shared" si="326"/>
        <v>8</v>
      </c>
      <c r="MI19" s="9">
        <f t="shared" si="327"/>
        <v>27.3</v>
      </c>
      <c r="MJ19" s="9">
        <f t="shared" si="328"/>
        <v>81.900000000000006</v>
      </c>
      <c r="MK19" s="9">
        <f t="shared" si="329"/>
        <v>49.14</v>
      </c>
      <c r="ML19" s="9">
        <f t="shared" si="330"/>
        <v>51.323999999999998</v>
      </c>
      <c r="MM19" s="9">
        <f t="shared" si="331"/>
        <v>53.508000000000003</v>
      </c>
      <c r="MN19" s="9">
        <f t="shared" si="332"/>
        <v>55.692</v>
      </c>
      <c r="MO19" s="9">
        <f t="shared" si="333"/>
        <v>57.876000000000005</v>
      </c>
      <c r="MP19" s="9">
        <f t="shared" si="334"/>
        <v>60.060000000000009</v>
      </c>
      <c r="MQ19" s="31">
        <f t="shared" si="335"/>
        <v>0</v>
      </c>
      <c r="MR19" s="29">
        <f t="shared" si="336"/>
        <v>49.14</v>
      </c>
      <c r="MS19" s="31">
        <f t="shared" si="337"/>
        <v>3</v>
      </c>
      <c r="MT19" s="29">
        <f t="shared" si="338"/>
        <v>22.14</v>
      </c>
      <c r="MU19" s="31">
        <f t="shared" si="339"/>
        <v>7</v>
      </c>
      <c r="MV19" s="29">
        <f t="shared" si="521"/>
        <v>1.1400000000000006</v>
      </c>
      <c r="MW19" s="31">
        <f t="shared" si="340"/>
        <v>0</v>
      </c>
      <c r="MX19" s="29">
        <f t="shared" si="341"/>
        <v>51.323999999999998</v>
      </c>
      <c r="MY19" s="31">
        <f t="shared" si="342"/>
        <v>3</v>
      </c>
      <c r="MZ19" s="29">
        <f t="shared" si="343"/>
        <v>24.323999999999998</v>
      </c>
      <c r="NA19" s="31">
        <f t="shared" si="344"/>
        <v>8</v>
      </c>
      <c r="NB19" s="29">
        <f t="shared" si="345"/>
        <v>0.32399999999999807</v>
      </c>
      <c r="NC19" s="31">
        <f t="shared" si="346"/>
        <v>0</v>
      </c>
      <c r="ND19" s="29">
        <f t="shared" si="347"/>
        <v>53.508000000000003</v>
      </c>
      <c r="NE19" s="31">
        <f t="shared" si="348"/>
        <v>3</v>
      </c>
      <c r="NF19" s="29">
        <f t="shared" si="349"/>
        <v>26.508000000000003</v>
      </c>
      <c r="NG19" s="31">
        <f t="shared" si="350"/>
        <v>8</v>
      </c>
      <c r="NH19" s="29">
        <f t="shared" si="351"/>
        <v>2.5080000000000027</v>
      </c>
      <c r="NI19" s="31">
        <f t="shared" si="352"/>
        <v>0</v>
      </c>
      <c r="NJ19" s="29">
        <f t="shared" si="353"/>
        <v>55.692</v>
      </c>
      <c r="NK19" s="31">
        <f t="shared" si="354"/>
        <v>3</v>
      </c>
      <c r="NL19" s="29">
        <f t="shared" si="355"/>
        <v>28.692</v>
      </c>
      <c r="NM19" s="31">
        <f t="shared" si="356"/>
        <v>9</v>
      </c>
      <c r="NN19" s="29">
        <f t="shared" si="357"/>
        <v>1.6920000000000002</v>
      </c>
      <c r="NO19" s="31">
        <f t="shared" si="358"/>
        <v>0</v>
      </c>
      <c r="NP19" s="29">
        <f t="shared" si="359"/>
        <v>57.876000000000005</v>
      </c>
      <c r="NQ19" s="31">
        <f t="shared" si="360"/>
        <v>3</v>
      </c>
      <c r="NR19" s="29">
        <f t="shared" si="361"/>
        <v>30.876000000000005</v>
      </c>
      <c r="NS19" s="31">
        <f t="shared" si="362"/>
        <v>10</v>
      </c>
      <c r="NT19" s="29">
        <f t="shared" si="363"/>
        <v>0.87600000000000477</v>
      </c>
      <c r="NU19" s="31">
        <f t="shared" si="364"/>
        <v>1</v>
      </c>
      <c r="NV19" s="32">
        <f t="shared" si="365"/>
        <v>30.060000000000009</v>
      </c>
      <c r="NW19" s="31">
        <f t="shared" si="366"/>
        <v>2</v>
      </c>
      <c r="NX19" s="33">
        <f t="shared" si="367"/>
        <v>12.060000000000009</v>
      </c>
      <c r="NY19" s="31">
        <f t="shared" si="368"/>
        <v>4</v>
      </c>
      <c r="NZ19" s="34">
        <f t="shared" si="369"/>
        <v>6.0000000000009379E-2</v>
      </c>
      <c r="OA19" s="34">
        <f t="shared" si="370"/>
        <v>0.16666666666666666</v>
      </c>
      <c r="OB19" s="34">
        <f t="shared" si="371"/>
        <v>2.8333333333333335</v>
      </c>
      <c r="OC19" s="34">
        <f t="shared" si="372"/>
        <v>7.666666666666667</v>
      </c>
      <c r="OD19" s="9">
        <f t="shared" si="373"/>
        <v>28.2</v>
      </c>
      <c r="OE19" s="9">
        <f t="shared" si="374"/>
        <v>84.6</v>
      </c>
      <c r="OF19" s="9">
        <f t="shared" si="375"/>
        <v>50.759999999999991</v>
      </c>
      <c r="OG19" s="9">
        <f t="shared" si="376"/>
        <v>53.015999999999991</v>
      </c>
      <c r="OH19" s="9">
        <f t="shared" si="377"/>
        <v>55.271999999999991</v>
      </c>
      <c r="OI19" s="9">
        <f t="shared" si="378"/>
        <v>57.527999999999992</v>
      </c>
      <c r="OJ19" s="9">
        <f t="shared" si="379"/>
        <v>59.783999999999992</v>
      </c>
      <c r="OK19" s="9">
        <f t="shared" si="380"/>
        <v>62.04</v>
      </c>
      <c r="OL19" s="31">
        <f t="shared" si="381"/>
        <v>0</v>
      </c>
      <c r="OM19" s="29">
        <f t="shared" si="382"/>
        <v>50.759999999999991</v>
      </c>
      <c r="ON19" s="31">
        <f t="shared" si="383"/>
        <v>3</v>
      </c>
      <c r="OO19" s="29">
        <f t="shared" si="384"/>
        <v>23.759999999999991</v>
      </c>
      <c r="OP19" s="31">
        <f t="shared" si="385"/>
        <v>7</v>
      </c>
      <c r="OQ19" s="29">
        <f t="shared" si="522"/>
        <v>2.7599999999999909</v>
      </c>
      <c r="OR19" s="31">
        <f t="shared" si="386"/>
        <v>0</v>
      </c>
      <c r="OS19" s="29">
        <f t="shared" si="387"/>
        <v>53.015999999999991</v>
      </c>
      <c r="OT19" s="31">
        <f t="shared" si="388"/>
        <v>3</v>
      </c>
      <c r="OU19" s="29">
        <f t="shared" si="389"/>
        <v>26.015999999999991</v>
      </c>
      <c r="OV19" s="31">
        <f t="shared" si="390"/>
        <v>8</v>
      </c>
      <c r="OW19" s="29">
        <f t="shared" si="391"/>
        <v>2.0159999999999911</v>
      </c>
      <c r="OX19" s="31">
        <f t="shared" si="392"/>
        <v>0</v>
      </c>
      <c r="OY19" s="29">
        <f t="shared" si="393"/>
        <v>55.271999999999991</v>
      </c>
      <c r="OZ19" s="31">
        <f t="shared" si="394"/>
        <v>3</v>
      </c>
      <c r="PA19" s="29">
        <f t="shared" si="395"/>
        <v>28.271999999999991</v>
      </c>
      <c r="PB19" s="31">
        <f t="shared" si="396"/>
        <v>9</v>
      </c>
      <c r="PC19" s="29">
        <f t="shared" si="397"/>
        <v>1.2719999999999914</v>
      </c>
      <c r="PD19" s="31">
        <f t="shared" si="398"/>
        <v>0</v>
      </c>
      <c r="PE19" s="29">
        <f t="shared" si="399"/>
        <v>57.527999999999992</v>
      </c>
      <c r="PF19" s="31">
        <f t="shared" si="400"/>
        <v>3</v>
      </c>
      <c r="PG19" s="29">
        <f t="shared" si="401"/>
        <v>30.527999999999992</v>
      </c>
      <c r="PH19" s="31">
        <f t="shared" si="402"/>
        <v>10</v>
      </c>
      <c r="PI19" s="29">
        <f t="shared" si="403"/>
        <v>0.52799999999999159</v>
      </c>
      <c r="PJ19" s="31">
        <f t="shared" si="404"/>
        <v>0</v>
      </c>
      <c r="PK19" s="29">
        <f t="shared" si="405"/>
        <v>59.783999999999992</v>
      </c>
      <c r="PL19" s="31">
        <f t="shared" si="406"/>
        <v>3</v>
      </c>
      <c r="PM19" s="29">
        <f t="shared" si="407"/>
        <v>32.783999999999992</v>
      </c>
      <c r="PN19" s="31">
        <f t="shared" si="408"/>
        <v>10</v>
      </c>
      <c r="PO19" s="29">
        <f t="shared" si="409"/>
        <v>2.7839999999999918</v>
      </c>
      <c r="PP19" s="31">
        <f t="shared" si="410"/>
        <v>1</v>
      </c>
      <c r="PQ19" s="32">
        <f t="shared" si="411"/>
        <v>32.04</v>
      </c>
      <c r="PR19" s="31">
        <f t="shared" si="412"/>
        <v>2</v>
      </c>
      <c r="PS19" s="33">
        <f t="shared" si="413"/>
        <v>14.04</v>
      </c>
      <c r="PT19" s="31">
        <f t="shared" si="414"/>
        <v>4</v>
      </c>
      <c r="PU19" s="34">
        <f t="shared" si="415"/>
        <v>2.0399999999999991</v>
      </c>
      <c r="PV19" s="34">
        <f t="shared" si="416"/>
        <v>0.16666666666666666</v>
      </c>
      <c r="PW19" s="34">
        <f t="shared" si="417"/>
        <v>2.8333333333333335</v>
      </c>
      <c r="PX19" s="34">
        <f t="shared" si="418"/>
        <v>8</v>
      </c>
      <c r="PY19" s="9">
        <f t="shared" si="419"/>
        <v>29.1</v>
      </c>
      <c r="PZ19" s="9">
        <f t="shared" si="420"/>
        <v>87.300000000000011</v>
      </c>
      <c r="QA19" s="9">
        <f t="shared" si="421"/>
        <v>52.38</v>
      </c>
      <c r="QB19" s="9">
        <f t="shared" si="422"/>
        <v>54.707999999999998</v>
      </c>
      <c r="QC19" s="9">
        <f t="shared" si="423"/>
        <v>57.036000000000001</v>
      </c>
      <c r="QD19" s="9">
        <f t="shared" si="424"/>
        <v>59.364000000000004</v>
      </c>
      <c r="QE19" s="9">
        <f t="shared" si="425"/>
        <v>61.692000000000007</v>
      </c>
      <c r="QF19" s="9">
        <f t="shared" si="426"/>
        <v>64.02000000000001</v>
      </c>
      <c r="QG19" s="31">
        <f t="shared" si="427"/>
        <v>0</v>
      </c>
      <c r="QH19" s="29">
        <f t="shared" si="428"/>
        <v>52.38</v>
      </c>
      <c r="QI19" s="31">
        <f t="shared" si="429"/>
        <v>3</v>
      </c>
      <c r="QJ19" s="29">
        <f t="shared" si="430"/>
        <v>25.380000000000003</v>
      </c>
      <c r="QK19" s="31">
        <f t="shared" si="431"/>
        <v>8</v>
      </c>
      <c r="QL19" s="29">
        <f t="shared" si="523"/>
        <v>1.3800000000000026</v>
      </c>
      <c r="QM19" s="31">
        <f t="shared" si="432"/>
        <v>0</v>
      </c>
      <c r="QN19" s="29">
        <f t="shared" si="433"/>
        <v>54.707999999999998</v>
      </c>
      <c r="QO19" s="31">
        <f t="shared" si="434"/>
        <v>3</v>
      </c>
      <c r="QP19" s="29">
        <f t="shared" si="435"/>
        <v>27.707999999999998</v>
      </c>
      <c r="QQ19" s="31">
        <f t="shared" si="436"/>
        <v>9</v>
      </c>
      <c r="QR19" s="29">
        <f t="shared" si="437"/>
        <v>0.70799999999999841</v>
      </c>
      <c r="QS19" s="31">
        <f t="shared" si="438"/>
        <v>0</v>
      </c>
      <c r="QT19" s="29">
        <f t="shared" si="439"/>
        <v>57.036000000000001</v>
      </c>
      <c r="QU19" s="31">
        <f t="shared" si="440"/>
        <v>3</v>
      </c>
      <c r="QV19" s="29">
        <f t="shared" si="441"/>
        <v>30.036000000000001</v>
      </c>
      <c r="QW19" s="31">
        <f t="shared" si="442"/>
        <v>10</v>
      </c>
      <c r="QX19" s="29">
        <f t="shared" si="443"/>
        <v>3.6000000000001364E-2</v>
      </c>
      <c r="QY19" s="31">
        <f t="shared" si="444"/>
        <v>0</v>
      </c>
      <c r="QZ19" s="29">
        <f t="shared" si="445"/>
        <v>59.364000000000004</v>
      </c>
      <c r="RA19" s="31">
        <f t="shared" si="446"/>
        <v>3</v>
      </c>
      <c r="RB19" s="29">
        <f t="shared" si="447"/>
        <v>32.364000000000004</v>
      </c>
      <c r="RC19" s="31">
        <f t="shared" si="448"/>
        <v>10</v>
      </c>
      <c r="RD19" s="29">
        <f t="shared" si="449"/>
        <v>2.3640000000000043</v>
      </c>
      <c r="RE19" s="31">
        <f t="shared" si="450"/>
        <v>1</v>
      </c>
      <c r="RF19" s="29">
        <f t="shared" si="451"/>
        <v>31.692000000000007</v>
      </c>
      <c r="RG19" s="31">
        <f t="shared" si="452"/>
        <v>2</v>
      </c>
      <c r="RH19" s="29">
        <f t="shared" si="453"/>
        <v>13.692000000000007</v>
      </c>
      <c r="RI19" s="31">
        <f t="shared" si="454"/>
        <v>4</v>
      </c>
      <c r="RJ19" s="29">
        <f t="shared" si="455"/>
        <v>1.6920000000000073</v>
      </c>
      <c r="RK19" s="31">
        <f t="shared" si="456"/>
        <v>1</v>
      </c>
      <c r="RL19" s="32">
        <f t="shared" si="457"/>
        <v>34.02000000000001</v>
      </c>
      <c r="RM19" s="31">
        <f t="shared" si="458"/>
        <v>2</v>
      </c>
      <c r="RN19" s="33">
        <f t="shared" si="459"/>
        <v>16.02000000000001</v>
      </c>
      <c r="RO19" s="31">
        <f t="shared" si="460"/>
        <v>5</v>
      </c>
      <c r="RP19" s="34">
        <f t="shared" si="461"/>
        <v>1.0200000000000102</v>
      </c>
      <c r="RQ19" s="34">
        <f t="shared" si="462"/>
        <v>0.33333333333333331</v>
      </c>
      <c r="RR19" s="34">
        <f t="shared" si="463"/>
        <v>2.6666666666666665</v>
      </c>
      <c r="RS19" s="34">
        <f t="shared" si="464"/>
        <v>7.666666666666667</v>
      </c>
      <c r="RT19" s="9">
        <f t="shared" si="465"/>
        <v>30</v>
      </c>
      <c r="RU19" s="9">
        <f t="shared" si="466"/>
        <v>90</v>
      </c>
      <c r="RV19" s="9">
        <f t="shared" si="467"/>
        <v>54</v>
      </c>
      <c r="RW19" s="9">
        <f t="shared" si="468"/>
        <v>56.4</v>
      </c>
      <c r="RX19" s="9">
        <f t="shared" si="469"/>
        <v>58.8</v>
      </c>
      <c r="RY19" s="9">
        <f t="shared" si="470"/>
        <v>61.2</v>
      </c>
      <c r="RZ19" s="9">
        <f t="shared" si="471"/>
        <v>63.6</v>
      </c>
      <c r="SA19" s="9">
        <f t="shared" si="472"/>
        <v>66</v>
      </c>
      <c r="SB19" s="31">
        <f t="shared" si="473"/>
        <v>0</v>
      </c>
      <c r="SC19" s="29">
        <f t="shared" si="474"/>
        <v>54</v>
      </c>
      <c r="SD19" s="31">
        <f t="shared" si="475"/>
        <v>3</v>
      </c>
      <c r="SE19" s="29">
        <f t="shared" si="476"/>
        <v>27</v>
      </c>
      <c r="SF19" s="31">
        <f t="shared" si="477"/>
        <v>9</v>
      </c>
      <c r="SG19" s="29">
        <f t="shared" si="524"/>
        <v>0</v>
      </c>
      <c r="SH19" s="31">
        <f t="shared" si="478"/>
        <v>0</v>
      </c>
      <c r="SI19" s="29">
        <f t="shared" si="479"/>
        <v>56.4</v>
      </c>
      <c r="SJ19" s="31">
        <f t="shared" si="480"/>
        <v>3</v>
      </c>
      <c r="SK19" s="29">
        <f t="shared" si="481"/>
        <v>29.4</v>
      </c>
      <c r="SL19" s="31">
        <f t="shared" si="482"/>
        <v>9</v>
      </c>
      <c r="SM19" s="29">
        <f t="shared" si="483"/>
        <v>2.3999999999999986</v>
      </c>
      <c r="SN19" s="31">
        <f t="shared" si="484"/>
        <v>0</v>
      </c>
      <c r="SO19" s="29">
        <f t="shared" si="485"/>
        <v>58.8</v>
      </c>
      <c r="SP19" s="31">
        <f t="shared" si="486"/>
        <v>3</v>
      </c>
      <c r="SQ19" s="29">
        <f t="shared" si="487"/>
        <v>31.799999999999997</v>
      </c>
      <c r="SR19" s="31">
        <f t="shared" si="488"/>
        <v>10</v>
      </c>
      <c r="SS19" s="29">
        <f t="shared" si="489"/>
        <v>1.7999999999999972</v>
      </c>
      <c r="ST19" s="31">
        <f t="shared" si="490"/>
        <v>1</v>
      </c>
      <c r="SU19" s="29">
        <f t="shared" si="491"/>
        <v>31.200000000000003</v>
      </c>
      <c r="SV19" s="31">
        <f t="shared" si="492"/>
        <v>2</v>
      </c>
      <c r="SW19" s="29">
        <f t="shared" si="493"/>
        <v>13.200000000000003</v>
      </c>
      <c r="SX19" s="31">
        <f t="shared" si="494"/>
        <v>4</v>
      </c>
      <c r="SY19" s="29">
        <f t="shared" si="495"/>
        <v>1.2000000000000028</v>
      </c>
      <c r="SZ19" s="31">
        <f t="shared" si="496"/>
        <v>1</v>
      </c>
      <c r="TA19" s="29">
        <f t="shared" si="497"/>
        <v>33.6</v>
      </c>
      <c r="TB19" s="31">
        <f t="shared" si="498"/>
        <v>2</v>
      </c>
      <c r="TC19" s="29">
        <f t="shared" si="499"/>
        <v>15.600000000000001</v>
      </c>
      <c r="TD19" s="31">
        <f t="shared" si="500"/>
        <v>5</v>
      </c>
      <c r="TE19" s="29">
        <f t="shared" si="501"/>
        <v>0.60000000000000142</v>
      </c>
      <c r="TF19" s="31">
        <f t="shared" si="502"/>
        <v>1</v>
      </c>
      <c r="TG19" s="32">
        <f t="shared" si="503"/>
        <v>36</v>
      </c>
      <c r="TH19" s="31">
        <f t="shared" si="504"/>
        <v>2</v>
      </c>
      <c r="TI19" s="33">
        <f t="shared" si="505"/>
        <v>18</v>
      </c>
      <c r="TJ19" s="31">
        <f t="shared" si="506"/>
        <v>6</v>
      </c>
      <c r="TK19" s="34">
        <f t="shared" si="507"/>
        <v>0</v>
      </c>
      <c r="TL19" s="34">
        <f t="shared" si="508"/>
        <v>0.5</v>
      </c>
      <c r="TM19" s="34">
        <f t="shared" si="509"/>
        <v>2.5</v>
      </c>
      <c r="TN19" s="34">
        <f t="shared" si="510"/>
        <v>7.166666666666667</v>
      </c>
      <c r="TO19" s="49">
        <f t="shared" si="511"/>
        <v>0.10606060606060605</v>
      </c>
      <c r="TP19" s="49">
        <f t="shared" si="512"/>
        <v>2.666666666666667</v>
      </c>
      <c r="TQ19" s="49">
        <f t="shared" si="513"/>
        <v>7.4696969696969697</v>
      </c>
      <c r="TR19" s="63">
        <f>IF(AND(D19&lt;&gt;"",E19&lt;&gt;""),TQ19*VLOOKUP(C19,Tableau1[#All],10,FALSE)+TP19*VLOOKUP(C19,Tableau1[#All],11,FALSE)+TO19*VLOOKUP(C19,Tableau1[#All],12,FALSE),"")</f>
        <v>307.51515151515156</v>
      </c>
      <c r="TS19" s="64">
        <f>IF(AND(D19&lt;&gt;"",E19&lt;&gt;""),($TQ19/15)*VLOOKUP($C19,Tableau1[#All],11,FALSE)+$TP19*VLOOKUP($C19,Tableau1[#All],11,FALSE)+$TO19*VLOOKUP($C19,Tableau1[#All],12,FALSE),"")</f>
        <v>286.10202020202019</v>
      </c>
      <c r="TT19" s="119">
        <f>IF(AND(D19&lt;&gt;"",E19&lt;&gt;""),(($TQ19/15)/10)*VLOOKUP($C19,Tableau1[#All],12,FALSE)+($TP19/10)*VLOOKUP($C19,Tableau1[#All],12,FALSE)+$TO19*VLOOKUP($C19,Tableau1[#All],12,FALSE),"")</f>
        <v>169.01010101010104</v>
      </c>
      <c r="TU19" s="121">
        <f t="shared" si="0"/>
        <v>307.51515151515156</v>
      </c>
    </row>
    <row r="20" spans="2:541" ht="15.75" customHeight="1">
      <c r="B20" s="58">
        <v>5</v>
      </c>
      <c r="C20" s="44" t="s">
        <v>130</v>
      </c>
      <c r="D20" s="110" t="str">
        <f>IF(C20&lt;&gt;"",VLOOKUP(C20,Tableau1[#All],2,FALSE),"")</f>
        <v>Cri</v>
      </c>
      <c r="E20" s="44">
        <v>1</v>
      </c>
      <c r="F20" s="55">
        <v>2</v>
      </c>
      <c r="G20" s="51">
        <f t="shared" si="1"/>
        <v>1</v>
      </c>
      <c r="H20" s="30">
        <f>VLOOKUP($C20,Tableau1[#All],3,FALSE)</f>
        <v>10</v>
      </c>
      <c r="I20" s="30">
        <f>VLOOKUP($C20,Tableau1[#All],4,FALSE)</f>
        <v>1</v>
      </c>
      <c r="J20" s="30">
        <f>VLOOKUP($C20,Tableau1[#All],5,FALSE)</f>
        <v>1000</v>
      </c>
      <c r="K20" s="30">
        <f>VLOOKUP($C20,Tableau1[#All],6,FALSE)</f>
        <v>1000</v>
      </c>
      <c r="L20" s="30">
        <f>VLOOKUP($C20,Tableau1[#All],7,FALSE)</f>
        <v>10</v>
      </c>
      <c r="M20" s="30">
        <f>VLOOKUP($C20,Tableau1[#All],8,FALSE)</f>
        <v>1000</v>
      </c>
      <c r="N20" s="30">
        <f>VLOOKUP($C20,Tableau1[#All],9,FALSE)</f>
        <v>1000</v>
      </c>
      <c r="O20" s="30">
        <f t="shared" si="2"/>
        <v>10</v>
      </c>
      <c r="P20" s="30">
        <f t="shared" si="3"/>
        <v>1020</v>
      </c>
      <c r="Q20" s="30">
        <f t="shared" si="4"/>
        <v>3040</v>
      </c>
      <c r="R20" s="9">
        <f t="shared" si="5"/>
        <v>1</v>
      </c>
      <c r="S20" s="9">
        <f t="shared" si="6"/>
        <v>10</v>
      </c>
      <c r="T20" s="9">
        <f t="shared" si="7"/>
        <v>6</v>
      </c>
      <c r="U20" s="9">
        <f t="shared" si="8"/>
        <v>6.2666666666666657</v>
      </c>
      <c r="V20" s="9">
        <f t="shared" si="9"/>
        <v>6.5333333333333323</v>
      </c>
      <c r="W20" s="9">
        <f t="shared" si="10"/>
        <v>6.8</v>
      </c>
      <c r="X20" s="9">
        <f t="shared" si="11"/>
        <v>7.0666666666666664</v>
      </c>
      <c r="Y20" s="9">
        <f t="shared" si="12"/>
        <v>7.333333333333333</v>
      </c>
      <c r="Z20" s="31">
        <f t="shared" si="13"/>
        <v>0</v>
      </c>
      <c r="AA20" s="29">
        <f t="shared" si="14"/>
        <v>6</v>
      </c>
      <c r="AB20" s="31">
        <f t="shared" si="15"/>
        <v>0</v>
      </c>
      <c r="AC20" s="29">
        <f t="shared" si="16"/>
        <v>6</v>
      </c>
      <c r="AD20" s="31">
        <f t="shared" si="17"/>
        <v>0</v>
      </c>
      <c r="AE20" s="29">
        <f t="shared" si="514"/>
        <v>6</v>
      </c>
      <c r="AF20" s="31">
        <f t="shared" si="18"/>
        <v>0</v>
      </c>
      <c r="AG20" s="29">
        <f t="shared" si="19"/>
        <v>6.2666666666666657</v>
      </c>
      <c r="AH20" s="31">
        <f t="shared" si="20"/>
        <v>0</v>
      </c>
      <c r="AI20" s="29">
        <f t="shared" si="21"/>
        <v>6.2666666666666657</v>
      </c>
      <c r="AJ20" s="31">
        <f t="shared" si="22"/>
        <v>0</v>
      </c>
      <c r="AK20" s="29">
        <f t="shared" si="23"/>
        <v>6.2666666666666657</v>
      </c>
      <c r="AL20" s="31">
        <f t="shared" si="24"/>
        <v>0</v>
      </c>
      <c r="AM20" s="29">
        <f t="shared" si="25"/>
        <v>6.5333333333333323</v>
      </c>
      <c r="AN20" s="31">
        <f t="shared" si="26"/>
        <v>0</v>
      </c>
      <c r="AO20" s="29">
        <f t="shared" si="27"/>
        <v>6.5333333333333323</v>
      </c>
      <c r="AP20" s="31">
        <f t="shared" si="28"/>
        <v>0</v>
      </c>
      <c r="AQ20" s="29">
        <f t="shared" si="29"/>
        <v>6.5333333333333323</v>
      </c>
      <c r="AR20" s="31">
        <f t="shared" si="30"/>
        <v>0</v>
      </c>
      <c r="AS20" s="29">
        <f t="shared" si="31"/>
        <v>6.8</v>
      </c>
      <c r="AT20" s="31">
        <f t="shared" si="32"/>
        <v>0</v>
      </c>
      <c r="AU20" s="29">
        <f t="shared" si="33"/>
        <v>6.8</v>
      </c>
      <c r="AV20" s="31">
        <f t="shared" si="34"/>
        <v>0</v>
      </c>
      <c r="AW20" s="29">
        <f t="shared" si="35"/>
        <v>6.8</v>
      </c>
      <c r="AX20" s="31">
        <f t="shared" si="36"/>
        <v>0</v>
      </c>
      <c r="AY20" s="29">
        <f t="shared" si="37"/>
        <v>7.0666666666666664</v>
      </c>
      <c r="AZ20" s="31">
        <f t="shared" si="38"/>
        <v>0</v>
      </c>
      <c r="BA20" s="29">
        <f t="shared" si="39"/>
        <v>7.0666666666666664</v>
      </c>
      <c r="BB20" s="31">
        <f t="shared" si="40"/>
        <v>0</v>
      </c>
      <c r="BC20" s="29">
        <f t="shared" si="41"/>
        <v>7.0666666666666664</v>
      </c>
      <c r="BD20" s="31">
        <f t="shared" si="42"/>
        <v>0</v>
      </c>
      <c r="BE20" s="32">
        <f t="shared" si="43"/>
        <v>7.333333333333333</v>
      </c>
      <c r="BF20" s="31">
        <f t="shared" si="44"/>
        <v>0</v>
      </c>
      <c r="BG20" s="33">
        <f t="shared" si="45"/>
        <v>7.333333333333333</v>
      </c>
      <c r="BH20" s="31">
        <f t="shared" si="46"/>
        <v>0</v>
      </c>
      <c r="BI20" s="34">
        <f t="shared" si="47"/>
        <v>7.333333333333333</v>
      </c>
      <c r="BJ20" s="34">
        <f t="shared" si="48"/>
        <v>0</v>
      </c>
      <c r="BK20" s="34">
        <f t="shared" si="49"/>
        <v>0</v>
      </c>
      <c r="BL20" s="34">
        <f t="shared" si="50"/>
        <v>0</v>
      </c>
      <c r="BM20" s="9">
        <f t="shared" si="51"/>
        <v>1.1000000000000001</v>
      </c>
      <c r="BN20" s="9">
        <f t="shared" si="52"/>
        <v>11</v>
      </c>
      <c r="BO20" s="9">
        <f t="shared" si="53"/>
        <v>6.6</v>
      </c>
      <c r="BP20" s="9">
        <f t="shared" si="54"/>
        <v>6.8933333333333326</v>
      </c>
      <c r="BQ20" s="9">
        <f t="shared" si="55"/>
        <v>7.1866666666666665</v>
      </c>
      <c r="BR20" s="9">
        <f t="shared" si="56"/>
        <v>7.4799999999999995</v>
      </c>
      <c r="BS20" s="9">
        <f t="shared" si="57"/>
        <v>7.7733333333333334</v>
      </c>
      <c r="BT20" s="9">
        <f t="shared" si="58"/>
        <v>8.0666666666666664</v>
      </c>
      <c r="BU20" s="31">
        <f t="shared" si="59"/>
        <v>0</v>
      </c>
      <c r="BV20" s="29">
        <f t="shared" si="60"/>
        <v>6.6</v>
      </c>
      <c r="BW20" s="31">
        <f t="shared" si="61"/>
        <v>0</v>
      </c>
      <c r="BX20" s="29">
        <f t="shared" si="62"/>
        <v>6.6</v>
      </c>
      <c r="BY20" s="31">
        <f t="shared" si="63"/>
        <v>0</v>
      </c>
      <c r="BZ20" s="29">
        <f t="shared" si="515"/>
        <v>6.6</v>
      </c>
      <c r="CA20" s="31">
        <f t="shared" si="64"/>
        <v>0</v>
      </c>
      <c r="CB20" s="29">
        <f t="shared" si="65"/>
        <v>6.8933333333333326</v>
      </c>
      <c r="CC20" s="31">
        <f t="shared" si="66"/>
        <v>0</v>
      </c>
      <c r="CD20" s="29">
        <f t="shared" si="67"/>
        <v>6.8933333333333326</v>
      </c>
      <c r="CE20" s="31">
        <f t="shared" si="68"/>
        <v>0</v>
      </c>
      <c r="CF20" s="29">
        <f t="shared" si="69"/>
        <v>6.8933333333333326</v>
      </c>
      <c r="CG20" s="31">
        <f t="shared" si="70"/>
        <v>0</v>
      </c>
      <c r="CH20" s="29">
        <f t="shared" si="71"/>
        <v>7.1866666666666665</v>
      </c>
      <c r="CI20" s="31">
        <f t="shared" si="72"/>
        <v>0</v>
      </c>
      <c r="CJ20" s="29">
        <f t="shared" si="73"/>
        <v>7.1866666666666665</v>
      </c>
      <c r="CK20" s="31">
        <f t="shared" si="74"/>
        <v>0</v>
      </c>
      <c r="CL20" s="29">
        <f t="shared" si="75"/>
        <v>7.1866666666666665</v>
      </c>
      <c r="CM20" s="31">
        <f t="shared" si="76"/>
        <v>0</v>
      </c>
      <c r="CN20" s="29">
        <f t="shared" si="77"/>
        <v>7.4799999999999995</v>
      </c>
      <c r="CO20" s="31">
        <f t="shared" si="78"/>
        <v>0</v>
      </c>
      <c r="CP20" s="29">
        <f t="shared" si="79"/>
        <v>7.4799999999999995</v>
      </c>
      <c r="CQ20" s="31">
        <f t="shared" si="80"/>
        <v>0</v>
      </c>
      <c r="CR20" s="29">
        <f t="shared" si="81"/>
        <v>7.4799999999999995</v>
      </c>
      <c r="CS20" s="31">
        <f t="shared" si="82"/>
        <v>0</v>
      </c>
      <c r="CT20" s="29">
        <f t="shared" si="83"/>
        <v>7.7733333333333334</v>
      </c>
      <c r="CU20" s="31">
        <f t="shared" si="84"/>
        <v>0</v>
      </c>
      <c r="CV20" s="29">
        <f t="shared" si="85"/>
        <v>7.7733333333333334</v>
      </c>
      <c r="CW20" s="31">
        <f t="shared" si="86"/>
        <v>0</v>
      </c>
      <c r="CX20" s="29">
        <f t="shared" si="87"/>
        <v>7.7733333333333334</v>
      </c>
      <c r="CY20" s="31">
        <f t="shared" si="88"/>
        <v>0</v>
      </c>
      <c r="CZ20" s="32">
        <f t="shared" si="89"/>
        <v>8.0666666666666664</v>
      </c>
      <c r="DA20" s="31">
        <f t="shared" si="90"/>
        <v>0</v>
      </c>
      <c r="DB20" s="33">
        <f t="shared" si="91"/>
        <v>8.0666666666666664</v>
      </c>
      <c r="DC20" s="31">
        <f t="shared" si="92"/>
        <v>0</v>
      </c>
      <c r="DD20" s="34">
        <f t="shared" si="93"/>
        <v>8.0666666666666664</v>
      </c>
      <c r="DE20" s="34">
        <f t="shared" si="94"/>
        <v>0</v>
      </c>
      <c r="DF20" s="34">
        <f t="shared" si="95"/>
        <v>0</v>
      </c>
      <c r="DG20" s="34">
        <f t="shared" si="96"/>
        <v>0</v>
      </c>
      <c r="DH20" s="9">
        <f t="shared" si="97"/>
        <v>1.2</v>
      </c>
      <c r="DI20" s="9">
        <f t="shared" si="98"/>
        <v>12</v>
      </c>
      <c r="DJ20" s="9">
        <f t="shared" si="99"/>
        <v>7.2</v>
      </c>
      <c r="DK20" s="9">
        <f t="shared" si="100"/>
        <v>7.52</v>
      </c>
      <c r="DL20" s="9">
        <f t="shared" si="101"/>
        <v>7.84</v>
      </c>
      <c r="DM20" s="9">
        <f t="shared" si="102"/>
        <v>8.16</v>
      </c>
      <c r="DN20" s="9">
        <f t="shared" si="103"/>
        <v>8.48</v>
      </c>
      <c r="DO20" s="9">
        <f t="shared" si="104"/>
        <v>8.8000000000000007</v>
      </c>
      <c r="DP20" s="31">
        <f t="shared" si="105"/>
        <v>0</v>
      </c>
      <c r="DQ20" s="29">
        <f t="shared" si="106"/>
        <v>7.2</v>
      </c>
      <c r="DR20" s="31">
        <f t="shared" si="107"/>
        <v>0</v>
      </c>
      <c r="DS20" s="29">
        <f t="shared" si="108"/>
        <v>7.2</v>
      </c>
      <c r="DT20" s="31">
        <f t="shared" si="109"/>
        <v>0</v>
      </c>
      <c r="DU20" s="29">
        <f t="shared" si="516"/>
        <v>7.2</v>
      </c>
      <c r="DV20" s="31">
        <f t="shared" si="110"/>
        <v>0</v>
      </c>
      <c r="DW20" s="29">
        <f t="shared" si="111"/>
        <v>7.52</v>
      </c>
      <c r="DX20" s="31">
        <f t="shared" si="112"/>
        <v>0</v>
      </c>
      <c r="DY20" s="29">
        <f t="shared" si="113"/>
        <v>7.52</v>
      </c>
      <c r="DZ20" s="31">
        <f t="shared" si="114"/>
        <v>0</v>
      </c>
      <c r="EA20" s="29">
        <f t="shared" si="115"/>
        <v>7.52</v>
      </c>
      <c r="EB20" s="31">
        <f t="shared" si="116"/>
        <v>0</v>
      </c>
      <c r="EC20" s="29">
        <f t="shared" si="117"/>
        <v>7.84</v>
      </c>
      <c r="ED20" s="31">
        <f t="shared" si="118"/>
        <v>0</v>
      </c>
      <c r="EE20" s="29">
        <f t="shared" si="119"/>
        <v>7.84</v>
      </c>
      <c r="EF20" s="31">
        <f t="shared" si="120"/>
        <v>0</v>
      </c>
      <c r="EG20" s="29">
        <f t="shared" si="121"/>
        <v>7.84</v>
      </c>
      <c r="EH20" s="31">
        <f t="shared" si="122"/>
        <v>0</v>
      </c>
      <c r="EI20" s="29">
        <f t="shared" si="123"/>
        <v>8.16</v>
      </c>
      <c r="EJ20" s="31">
        <f t="shared" si="124"/>
        <v>0</v>
      </c>
      <c r="EK20" s="29">
        <f t="shared" si="125"/>
        <v>8.16</v>
      </c>
      <c r="EL20" s="31">
        <f t="shared" si="126"/>
        <v>0</v>
      </c>
      <c r="EM20" s="29">
        <f t="shared" si="127"/>
        <v>8.16</v>
      </c>
      <c r="EN20" s="31">
        <f t="shared" si="128"/>
        <v>0</v>
      </c>
      <c r="EO20" s="29">
        <f t="shared" si="129"/>
        <v>8.48</v>
      </c>
      <c r="EP20" s="31">
        <f t="shared" si="130"/>
        <v>0</v>
      </c>
      <c r="EQ20" s="29">
        <f t="shared" si="131"/>
        <v>8.48</v>
      </c>
      <c r="ER20" s="31">
        <f t="shared" si="132"/>
        <v>0</v>
      </c>
      <c r="ES20" s="29">
        <f t="shared" si="133"/>
        <v>8.48</v>
      </c>
      <c r="ET20" s="31">
        <f t="shared" si="134"/>
        <v>0</v>
      </c>
      <c r="EU20" s="32">
        <f t="shared" si="135"/>
        <v>8.8000000000000007</v>
      </c>
      <c r="EV20" s="31">
        <f t="shared" si="136"/>
        <v>0</v>
      </c>
      <c r="EW20" s="33">
        <f t="shared" si="137"/>
        <v>8.8000000000000007</v>
      </c>
      <c r="EX20" s="31">
        <f t="shared" si="138"/>
        <v>0</v>
      </c>
      <c r="EY20" s="34">
        <f t="shared" si="139"/>
        <v>8.8000000000000007</v>
      </c>
      <c r="EZ20" s="34">
        <f t="shared" si="140"/>
        <v>0</v>
      </c>
      <c r="FA20" s="34">
        <f t="shared" si="141"/>
        <v>0</v>
      </c>
      <c r="FB20" s="34">
        <f t="shared" si="142"/>
        <v>0</v>
      </c>
      <c r="FC20" s="9">
        <f t="shared" si="143"/>
        <v>1.3</v>
      </c>
      <c r="FD20" s="9">
        <f t="shared" si="144"/>
        <v>13</v>
      </c>
      <c r="FE20" s="9">
        <f t="shared" si="145"/>
        <v>7.8</v>
      </c>
      <c r="FF20" s="9">
        <f t="shared" si="146"/>
        <v>8.1466666666666665</v>
      </c>
      <c r="FG20" s="9">
        <f t="shared" si="147"/>
        <v>8.4933333333333323</v>
      </c>
      <c r="FH20" s="9">
        <f t="shared" si="148"/>
        <v>8.84</v>
      </c>
      <c r="FI20" s="9">
        <f t="shared" si="149"/>
        <v>9.1866666666666656</v>
      </c>
      <c r="FJ20" s="9">
        <f t="shared" si="150"/>
        <v>9.5333333333333332</v>
      </c>
      <c r="FK20" s="31">
        <f t="shared" si="151"/>
        <v>0</v>
      </c>
      <c r="FL20" s="29">
        <f t="shared" si="152"/>
        <v>7.8</v>
      </c>
      <c r="FM20" s="31">
        <f t="shared" si="153"/>
        <v>0</v>
      </c>
      <c r="FN20" s="29">
        <f t="shared" si="154"/>
        <v>7.8</v>
      </c>
      <c r="FO20" s="31">
        <f t="shared" si="155"/>
        <v>0</v>
      </c>
      <c r="FP20" s="29">
        <f t="shared" si="517"/>
        <v>7.8</v>
      </c>
      <c r="FQ20" s="31">
        <f t="shared" si="156"/>
        <v>0</v>
      </c>
      <c r="FR20" s="29">
        <f t="shared" si="157"/>
        <v>8.1466666666666665</v>
      </c>
      <c r="FS20" s="31">
        <f t="shared" si="158"/>
        <v>0</v>
      </c>
      <c r="FT20" s="29">
        <f t="shared" si="159"/>
        <v>8.1466666666666665</v>
      </c>
      <c r="FU20" s="31">
        <f t="shared" si="160"/>
        <v>0</v>
      </c>
      <c r="FV20" s="29">
        <f t="shared" si="161"/>
        <v>8.1466666666666665</v>
      </c>
      <c r="FW20" s="31">
        <f t="shared" si="162"/>
        <v>0</v>
      </c>
      <c r="FX20" s="29">
        <f t="shared" si="163"/>
        <v>8.4933333333333323</v>
      </c>
      <c r="FY20" s="31">
        <f t="shared" si="164"/>
        <v>0</v>
      </c>
      <c r="FZ20" s="29">
        <f t="shared" si="165"/>
        <v>8.4933333333333323</v>
      </c>
      <c r="GA20" s="31">
        <f t="shared" si="166"/>
        <v>0</v>
      </c>
      <c r="GB20" s="29">
        <f t="shared" si="167"/>
        <v>8.4933333333333323</v>
      </c>
      <c r="GC20" s="31">
        <f t="shared" si="168"/>
        <v>0</v>
      </c>
      <c r="GD20" s="29">
        <f t="shared" si="169"/>
        <v>8.84</v>
      </c>
      <c r="GE20" s="31">
        <f t="shared" si="170"/>
        <v>0</v>
      </c>
      <c r="GF20" s="29">
        <f t="shared" si="171"/>
        <v>8.84</v>
      </c>
      <c r="GG20" s="31">
        <f t="shared" si="172"/>
        <v>0</v>
      </c>
      <c r="GH20" s="29">
        <f t="shared" si="173"/>
        <v>8.84</v>
      </c>
      <c r="GI20" s="31">
        <f t="shared" si="174"/>
        <v>0</v>
      </c>
      <c r="GJ20" s="29">
        <f t="shared" si="175"/>
        <v>9.1866666666666656</v>
      </c>
      <c r="GK20" s="31">
        <f t="shared" si="176"/>
        <v>0</v>
      </c>
      <c r="GL20" s="29">
        <f t="shared" si="177"/>
        <v>9.1866666666666656</v>
      </c>
      <c r="GM20" s="31">
        <f t="shared" si="178"/>
        <v>0</v>
      </c>
      <c r="GN20" s="29">
        <f t="shared" si="179"/>
        <v>9.1866666666666656</v>
      </c>
      <c r="GO20" s="31">
        <f t="shared" si="180"/>
        <v>0</v>
      </c>
      <c r="GP20" s="32">
        <f t="shared" si="181"/>
        <v>9.5333333333333332</v>
      </c>
      <c r="GQ20" s="31">
        <f t="shared" si="182"/>
        <v>0</v>
      </c>
      <c r="GR20" s="33">
        <f t="shared" si="183"/>
        <v>9.5333333333333332</v>
      </c>
      <c r="GS20" s="31">
        <f t="shared" si="184"/>
        <v>0</v>
      </c>
      <c r="GT20" s="34">
        <f t="shared" si="185"/>
        <v>9.5333333333333332</v>
      </c>
      <c r="GU20" s="34">
        <f t="shared" si="186"/>
        <v>0</v>
      </c>
      <c r="GV20" s="34">
        <f t="shared" si="187"/>
        <v>0</v>
      </c>
      <c r="GW20" s="34">
        <f t="shared" si="188"/>
        <v>0</v>
      </c>
      <c r="GX20" s="9">
        <f t="shared" si="189"/>
        <v>1.4</v>
      </c>
      <c r="GY20" s="9">
        <f t="shared" si="190"/>
        <v>14</v>
      </c>
      <c r="GZ20" s="9">
        <f t="shared" si="191"/>
        <v>8.3999999999999986</v>
      </c>
      <c r="HA20" s="9">
        <f t="shared" si="192"/>
        <v>8.7733333333333317</v>
      </c>
      <c r="HB20" s="9">
        <f t="shared" si="193"/>
        <v>9.1466666666666647</v>
      </c>
      <c r="HC20" s="9">
        <f t="shared" si="194"/>
        <v>9.52</v>
      </c>
      <c r="HD20" s="9">
        <f t="shared" si="195"/>
        <v>9.8933333333333326</v>
      </c>
      <c r="HE20" s="9">
        <f t="shared" si="196"/>
        <v>10.266666666666666</v>
      </c>
      <c r="HF20" s="31">
        <f t="shared" si="197"/>
        <v>0</v>
      </c>
      <c r="HG20" s="29">
        <f t="shared" si="198"/>
        <v>8.3999999999999986</v>
      </c>
      <c r="HH20" s="31">
        <f t="shared" si="199"/>
        <v>0</v>
      </c>
      <c r="HI20" s="29">
        <f t="shared" si="200"/>
        <v>8.3999999999999986</v>
      </c>
      <c r="HJ20" s="31">
        <f t="shared" si="201"/>
        <v>0</v>
      </c>
      <c r="HK20" s="29">
        <f t="shared" si="518"/>
        <v>8.3999999999999986</v>
      </c>
      <c r="HL20" s="31">
        <f t="shared" si="202"/>
        <v>0</v>
      </c>
      <c r="HM20" s="29">
        <f t="shared" si="203"/>
        <v>8.7733333333333317</v>
      </c>
      <c r="HN20" s="31">
        <f t="shared" si="204"/>
        <v>0</v>
      </c>
      <c r="HO20" s="29">
        <f t="shared" si="205"/>
        <v>8.7733333333333317</v>
      </c>
      <c r="HP20" s="31">
        <f t="shared" si="206"/>
        <v>0</v>
      </c>
      <c r="HQ20" s="29">
        <f t="shared" si="207"/>
        <v>8.7733333333333317</v>
      </c>
      <c r="HR20" s="31">
        <f t="shared" si="208"/>
        <v>0</v>
      </c>
      <c r="HS20" s="29">
        <f t="shared" si="209"/>
        <v>9.1466666666666647</v>
      </c>
      <c r="HT20" s="31">
        <f t="shared" si="210"/>
        <v>0</v>
      </c>
      <c r="HU20" s="29">
        <f t="shared" si="211"/>
        <v>9.1466666666666647</v>
      </c>
      <c r="HV20" s="31">
        <f t="shared" si="212"/>
        <v>0</v>
      </c>
      <c r="HW20" s="29">
        <f t="shared" si="213"/>
        <v>9.1466666666666647</v>
      </c>
      <c r="HX20" s="31">
        <f t="shared" si="214"/>
        <v>0</v>
      </c>
      <c r="HY20" s="29">
        <f t="shared" si="215"/>
        <v>9.52</v>
      </c>
      <c r="HZ20" s="31">
        <f t="shared" si="216"/>
        <v>0</v>
      </c>
      <c r="IA20" s="29">
        <f t="shared" si="217"/>
        <v>9.52</v>
      </c>
      <c r="IB20" s="31">
        <f t="shared" si="218"/>
        <v>0</v>
      </c>
      <c r="IC20" s="29">
        <f t="shared" si="219"/>
        <v>9.52</v>
      </c>
      <c r="ID20" s="31">
        <f t="shared" si="220"/>
        <v>0</v>
      </c>
      <c r="IE20" s="29">
        <f t="shared" si="221"/>
        <v>9.8933333333333326</v>
      </c>
      <c r="IF20" s="31">
        <f t="shared" si="222"/>
        <v>0</v>
      </c>
      <c r="IG20" s="29">
        <f t="shared" si="223"/>
        <v>9.8933333333333326</v>
      </c>
      <c r="IH20" s="31">
        <f t="shared" si="224"/>
        <v>0</v>
      </c>
      <c r="II20" s="29">
        <f t="shared" si="225"/>
        <v>9.8933333333333326</v>
      </c>
      <c r="IJ20" s="31">
        <f t="shared" si="226"/>
        <v>0</v>
      </c>
      <c r="IK20" s="32">
        <f t="shared" si="227"/>
        <v>10.266666666666666</v>
      </c>
      <c r="IL20" s="31">
        <f t="shared" si="228"/>
        <v>0</v>
      </c>
      <c r="IM20" s="33">
        <f t="shared" si="229"/>
        <v>10.266666666666666</v>
      </c>
      <c r="IN20" s="31">
        <f t="shared" si="230"/>
        <v>1</v>
      </c>
      <c r="IO20" s="34">
        <f t="shared" si="231"/>
        <v>0.26666666666666572</v>
      </c>
      <c r="IP20" s="34">
        <f t="shared" si="232"/>
        <v>0</v>
      </c>
      <c r="IQ20" s="34">
        <f t="shared" si="233"/>
        <v>0</v>
      </c>
      <c r="IR20" s="34">
        <f t="shared" si="234"/>
        <v>0.16666666666666666</v>
      </c>
      <c r="IS20" s="9">
        <f t="shared" si="235"/>
        <v>1.5</v>
      </c>
      <c r="IT20" s="9">
        <f t="shared" si="236"/>
        <v>15</v>
      </c>
      <c r="IU20" s="9">
        <f t="shared" si="237"/>
        <v>9</v>
      </c>
      <c r="IV20" s="9">
        <f t="shared" si="238"/>
        <v>9.3999999999999986</v>
      </c>
      <c r="IW20" s="9">
        <f t="shared" si="239"/>
        <v>9.8000000000000007</v>
      </c>
      <c r="IX20" s="9">
        <f t="shared" si="240"/>
        <v>10.199999999999999</v>
      </c>
      <c r="IY20" s="9">
        <f t="shared" si="241"/>
        <v>10.600000000000001</v>
      </c>
      <c r="IZ20" s="9">
        <f t="shared" si="242"/>
        <v>11</v>
      </c>
      <c r="JA20" s="31">
        <f t="shared" si="243"/>
        <v>0</v>
      </c>
      <c r="JB20" s="29">
        <f t="shared" si="244"/>
        <v>9</v>
      </c>
      <c r="JC20" s="31">
        <f t="shared" si="245"/>
        <v>0</v>
      </c>
      <c r="JD20" s="29">
        <f t="shared" si="246"/>
        <v>9</v>
      </c>
      <c r="JE20" s="31">
        <f t="shared" si="247"/>
        <v>0</v>
      </c>
      <c r="JF20" s="29">
        <f t="shared" si="519"/>
        <v>9</v>
      </c>
      <c r="JG20" s="31">
        <f t="shared" si="248"/>
        <v>0</v>
      </c>
      <c r="JH20" s="29">
        <f t="shared" si="249"/>
        <v>9.3999999999999986</v>
      </c>
      <c r="JI20" s="31">
        <f t="shared" si="250"/>
        <v>0</v>
      </c>
      <c r="JJ20" s="29">
        <f t="shared" si="251"/>
        <v>9.3999999999999986</v>
      </c>
      <c r="JK20" s="31">
        <f t="shared" si="252"/>
        <v>0</v>
      </c>
      <c r="JL20" s="29">
        <f t="shared" si="253"/>
        <v>9.3999999999999986</v>
      </c>
      <c r="JM20" s="31">
        <f t="shared" si="254"/>
        <v>0</v>
      </c>
      <c r="JN20" s="29">
        <f t="shared" si="255"/>
        <v>9.8000000000000007</v>
      </c>
      <c r="JO20" s="31">
        <f t="shared" si="256"/>
        <v>0</v>
      </c>
      <c r="JP20" s="29">
        <f t="shared" si="257"/>
        <v>9.8000000000000007</v>
      </c>
      <c r="JQ20" s="31">
        <f t="shared" si="258"/>
        <v>0</v>
      </c>
      <c r="JR20" s="29">
        <f t="shared" si="259"/>
        <v>9.8000000000000007</v>
      </c>
      <c r="JS20" s="31">
        <f t="shared" si="260"/>
        <v>0</v>
      </c>
      <c r="JT20" s="29">
        <f t="shared" si="261"/>
        <v>10.199999999999999</v>
      </c>
      <c r="JU20" s="31">
        <f t="shared" si="262"/>
        <v>0</v>
      </c>
      <c r="JV20" s="29">
        <f t="shared" si="263"/>
        <v>10.199999999999999</v>
      </c>
      <c r="JW20" s="31">
        <f t="shared" si="264"/>
        <v>1</v>
      </c>
      <c r="JX20" s="29">
        <f t="shared" si="265"/>
        <v>0.19999999999999929</v>
      </c>
      <c r="JY20" s="31">
        <f t="shared" si="266"/>
        <v>0</v>
      </c>
      <c r="JZ20" s="29">
        <f t="shared" si="267"/>
        <v>10.600000000000001</v>
      </c>
      <c r="KA20" s="31">
        <f t="shared" si="268"/>
        <v>0</v>
      </c>
      <c r="KB20" s="29">
        <f t="shared" si="269"/>
        <v>10.600000000000001</v>
      </c>
      <c r="KC20" s="31">
        <f t="shared" si="270"/>
        <v>1</v>
      </c>
      <c r="KD20" s="29">
        <f t="shared" si="271"/>
        <v>0.60000000000000142</v>
      </c>
      <c r="KE20" s="31">
        <f t="shared" si="272"/>
        <v>0</v>
      </c>
      <c r="KF20" s="32">
        <f t="shared" si="273"/>
        <v>11</v>
      </c>
      <c r="KG20" s="31">
        <f t="shared" si="274"/>
        <v>0</v>
      </c>
      <c r="KH20" s="33">
        <f t="shared" si="275"/>
        <v>11</v>
      </c>
      <c r="KI20" s="31">
        <f t="shared" si="276"/>
        <v>1</v>
      </c>
      <c r="KJ20" s="34">
        <f t="shared" si="277"/>
        <v>1</v>
      </c>
      <c r="KK20" s="34">
        <f t="shared" si="278"/>
        <v>0</v>
      </c>
      <c r="KL20" s="34">
        <f t="shared" si="279"/>
        <v>0</v>
      </c>
      <c r="KM20" s="34">
        <f t="shared" si="280"/>
        <v>0.5</v>
      </c>
      <c r="KN20" s="9">
        <f t="shared" si="281"/>
        <v>1.6</v>
      </c>
      <c r="KO20" s="9">
        <f t="shared" si="282"/>
        <v>16</v>
      </c>
      <c r="KP20" s="9">
        <f t="shared" si="283"/>
        <v>9.6</v>
      </c>
      <c r="KQ20" s="9">
        <f t="shared" si="284"/>
        <v>10.026666666666666</v>
      </c>
      <c r="KR20" s="9">
        <f t="shared" si="285"/>
        <v>10.453333333333333</v>
      </c>
      <c r="KS20" s="9">
        <f t="shared" si="286"/>
        <v>10.879999999999999</v>
      </c>
      <c r="KT20" s="9">
        <f t="shared" si="287"/>
        <v>11.306666666666667</v>
      </c>
      <c r="KU20" s="9">
        <f t="shared" si="288"/>
        <v>11.733333333333334</v>
      </c>
      <c r="KV20" s="31">
        <f t="shared" si="289"/>
        <v>0</v>
      </c>
      <c r="KW20" s="29">
        <f t="shared" si="290"/>
        <v>9.6</v>
      </c>
      <c r="KX20" s="31">
        <f t="shared" si="291"/>
        <v>0</v>
      </c>
      <c r="KY20" s="29">
        <f t="shared" si="292"/>
        <v>9.6</v>
      </c>
      <c r="KZ20" s="31">
        <f t="shared" si="293"/>
        <v>0</v>
      </c>
      <c r="LA20" s="29">
        <f t="shared" si="520"/>
        <v>9.6</v>
      </c>
      <c r="LB20" s="31">
        <f t="shared" si="294"/>
        <v>0</v>
      </c>
      <c r="LC20" s="29">
        <f t="shared" si="295"/>
        <v>10.026666666666666</v>
      </c>
      <c r="LD20" s="31">
        <f t="shared" si="296"/>
        <v>0</v>
      </c>
      <c r="LE20" s="29">
        <f t="shared" si="297"/>
        <v>10.026666666666666</v>
      </c>
      <c r="LF20" s="31">
        <f t="shared" si="298"/>
        <v>1</v>
      </c>
      <c r="LG20" s="29">
        <f t="shared" si="299"/>
        <v>2.6666666666665506E-2</v>
      </c>
      <c r="LH20" s="31">
        <f t="shared" si="300"/>
        <v>0</v>
      </c>
      <c r="LI20" s="29">
        <f t="shared" si="301"/>
        <v>10.453333333333333</v>
      </c>
      <c r="LJ20" s="31">
        <f t="shared" si="302"/>
        <v>0</v>
      </c>
      <c r="LK20" s="29">
        <f t="shared" si="303"/>
        <v>10.453333333333333</v>
      </c>
      <c r="LL20" s="31">
        <f t="shared" si="304"/>
        <v>1</v>
      </c>
      <c r="LM20" s="29">
        <f t="shared" si="305"/>
        <v>0.45333333333333314</v>
      </c>
      <c r="LN20" s="31">
        <f t="shared" si="306"/>
        <v>0</v>
      </c>
      <c r="LO20" s="29">
        <f t="shared" si="307"/>
        <v>10.879999999999999</v>
      </c>
      <c r="LP20" s="31">
        <f t="shared" si="308"/>
        <v>0</v>
      </c>
      <c r="LQ20" s="29">
        <f t="shared" si="309"/>
        <v>10.879999999999999</v>
      </c>
      <c r="LR20" s="31">
        <f t="shared" si="310"/>
        <v>1</v>
      </c>
      <c r="LS20" s="29">
        <f t="shared" si="311"/>
        <v>0.87999999999999901</v>
      </c>
      <c r="LT20" s="31">
        <f t="shared" si="312"/>
        <v>0</v>
      </c>
      <c r="LU20" s="29">
        <f t="shared" si="313"/>
        <v>11.306666666666667</v>
      </c>
      <c r="LV20" s="31">
        <f t="shared" si="314"/>
        <v>0</v>
      </c>
      <c r="LW20" s="29">
        <f t="shared" si="315"/>
        <v>11.306666666666667</v>
      </c>
      <c r="LX20" s="31">
        <f t="shared" si="316"/>
        <v>1</v>
      </c>
      <c r="LY20" s="29">
        <f t="shared" si="317"/>
        <v>1.3066666666666666</v>
      </c>
      <c r="LZ20" s="31">
        <f t="shared" si="318"/>
        <v>0</v>
      </c>
      <c r="MA20" s="32">
        <f t="shared" si="319"/>
        <v>11.733333333333334</v>
      </c>
      <c r="MB20" s="31">
        <f t="shared" si="320"/>
        <v>0</v>
      </c>
      <c r="MC20" s="33">
        <f t="shared" si="321"/>
        <v>11.733333333333334</v>
      </c>
      <c r="MD20" s="31">
        <f t="shared" si="322"/>
        <v>1</v>
      </c>
      <c r="ME20" s="34">
        <f t="shared" si="323"/>
        <v>1.7333333333333343</v>
      </c>
      <c r="MF20" s="34">
        <f t="shared" si="324"/>
        <v>0</v>
      </c>
      <c r="MG20" s="34">
        <f t="shared" si="325"/>
        <v>0</v>
      </c>
      <c r="MH20" s="34">
        <f t="shared" si="326"/>
        <v>0.83333333333333337</v>
      </c>
      <c r="MI20" s="9">
        <f t="shared" si="327"/>
        <v>1.7</v>
      </c>
      <c r="MJ20" s="9">
        <f t="shared" si="328"/>
        <v>17</v>
      </c>
      <c r="MK20" s="9">
        <f t="shared" si="329"/>
        <v>10.199999999999999</v>
      </c>
      <c r="ML20" s="9">
        <f t="shared" si="330"/>
        <v>10.653333333333332</v>
      </c>
      <c r="MM20" s="9">
        <f t="shared" si="331"/>
        <v>11.106666666666666</v>
      </c>
      <c r="MN20" s="9">
        <f t="shared" si="332"/>
        <v>11.559999999999999</v>
      </c>
      <c r="MO20" s="9">
        <f t="shared" si="333"/>
        <v>12.013333333333332</v>
      </c>
      <c r="MP20" s="9">
        <f t="shared" si="334"/>
        <v>12.466666666666667</v>
      </c>
      <c r="MQ20" s="31">
        <f t="shared" si="335"/>
        <v>0</v>
      </c>
      <c r="MR20" s="29">
        <f t="shared" si="336"/>
        <v>10.199999999999999</v>
      </c>
      <c r="MS20" s="31">
        <f t="shared" si="337"/>
        <v>0</v>
      </c>
      <c r="MT20" s="29">
        <f t="shared" si="338"/>
        <v>10.199999999999999</v>
      </c>
      <c r="MU20" s="31">
        <f t="shared" si="339"/>
        <v>1</v>
      </c>
      <c r="MV20" s="29">
        <f t="shared" si="521"/>
        <v>0.19999999999999929</v>
      </c>
      <c r="MW20" s="31">
        <f t="shared" si="340"/>
        <v>0</v>
      </c>
      <c r="MX20" s="29">
        <f t="shared" si="341"/>
        <v>10.653333333333332</v>
      </c>
      <c r="MY20" s="31">
        <f t="shared" si="342"/>
        <v>0</v>
      </c>
      <c r="MZ20" s="29">
        <f t="shared" si="343"/>
        <v>10.653333333333332</v>
      </c>
      <c r="NA20" s="31">
        <f t="shared" si="344"/>
        <v>1</v>
      </c>
      <c r="NB20" s="29">
        <f t="shared" si="345"/>
        <v>0.65333333333333243</v>
      </c>
      <c r="NC20" s="31">
        <f t="shared" si="346"/>
        <v>0</v>
      </c>
      <c r="ND20" s="29">
        <f t="shared" si="347"/>
        <v>11.106666666666666</v>
      </c>
      <c r="NE20" s="31">
        <f t="shared" si="348"/>
        <v>0</v>
      </c>
      <c r="NF20" s="29">
        <f t="shared" si="349"/>
        <v>11.106666666666666</v>
      </c>
      <c r="NG20" s="31">
        <f t="shared" si="350"/>
        <v>1</v>
      </c>
      <c r="NH20" s="29">
        <f t="shared" si="351"/>
        <v>1.1066666666666656</v>
      </c>
      <c r="NI20" s="31">
        <f t="shared" si="352"/>
        <v>0</v>
      </c>
      <c r="NJ20" s="29">
        <f t="shared" si="353"/>
        <v>11.559999999999999</v>
      </c>
      <c r="NK20" s="31">
        <f t="shared" si="354"/>
        <v>0</v>
      </c>
      <c r="NL20" s="29">
        <f t="shared" si="355"/>
        <v>11.559999999999999</v>
      </c>
      <c r="NM20" s="31">
        <f t="shared" si="356"/>
        <v>1</v>
      </c>
      <c r="NN20" s="29">
        <f t="shared" si="357"/>
        <v>1.5599999999999987</v>
      </c>
      <c r="NO20" s="31">
        <f t="shared" si="358"/>
        <v>0</v>
      </c>
      <c r="NP20" s="29">
        <f t="shared" si="359"/>
        <v>12.013333333333332</v>
      </c>
      <c r="NQ20" s="31">
        <f t="shared" si="360"/>
        <v>0</v>
      </c>
      <c r="NR20" s="29">
        <f t="shared" si="361"/>
        <v>12.013333333333332</v>
      </c>
      <c r="NS20" s="31">
        <f t="shared" si="362"/>
        <v>1</v>
      </c>
      <c r="NT20" s="29">
        <f t="shared" si="363"/>
        <v>2.0133333333333319</v>
      </c>
      <c r="NU20" s="31">
        <f t="shared" si="364"/>
        <v>0</v>
      </c>
      <c r="NV20" s="32">
        <f t="shared" si="365"/>
        <v>12.466666666666667</v>
      </c>
      <c r="NW20" s="31">
        <f t="shared" si="366"/>
        <v>0</v>
      </c>
      <c r="NX20" s="33">
        <f t="shared" si="367"/>
        <v>12.466666666666667</v>
      </c>
      <c r="NY20" s="31">
        <f t="shared" si="368"/>
        <v>1</v>
      </c>
      <c r="NZ20" s="34">
        <f t="shared" si="369"/>
        <v>2.4666666666666668</v>
      </c>
      <c r="OA20" s="34">
        <f t="shared" si="370"/>
        <v>0</v>
      </c>
      <c r="OB20" s="34">
        <f t="shared" si="371"/>
        <v>0</v>
      </c>
      <c r="OC20" s="34">
        <f t="shared" si="372"/>
        <v>1</v>
      </c>
      <c r="OD20" s="9">
        <f t="shared" si="373"/>
        <v>1.8</v>
      </c>
      <c r="OE20" s="9">
        <f t="shared" si="374"/>
        <v>18</v>
      </c>
      <c r="OF20" s="9">
        <f t="shared" si="375"/>
        <v>10.8</v>
      </c>
      <c r="OG20" s="9">
        <f t="shared" si="376"/>
        <v>11.28</v>
      </c>
      <c r="OH20" s="9">
        <f t="shared" si="377"/>
        <v>11.76</v>
      </c>
      <c r="OI20" s="9">
        <f t="shared" si="378"/>
        <v>12.24</v>
      </c>
      <c r="OJ20" s="9">
        <f t="shared" si="379"/>
        <v>12.72</v>
      </c>
      <c r="OK20" s="9">
        <f t="shared" si="380"/>
        <v>13.200000000000001</v>
      </c>
      <c r="OL20" s="31">
        <f t="shared" si="381"/>
        <v>0</v>
      </c>
      <c r="OM20" s="29">
        <f t="shared" si="382"/>
        <v>10.8</v>
      </c>
      <c r="ON20" s="31">
        <f t="shared" si="383"/>
        <v>0</v>
      </c>
      <c r="OO20" s="29">
        <f t="shared" si="384"/>
        <v>10.8</v>
      </c>
      <c r="OP20" s="31">
        <f t="shared" si="385"/>
        <v>1</v>
      </c>
      <c r="OQ20" s="29">
        <f t="shared" si="522"/>
        <v>0.80000000000000071</v>
      </c>
      <c r="OR20" s="31">
        <f t="shared" si="386"/>
        <v>0</v>
      </c>
      <c r="OS20" s="29">
        <f t="shared" si="387"/>
        <v>11.28</v>
      </c>
      <c r="OT20" s="31">
        <f t="shared" si="388"/>
        <v>0</v>
      </c>
      <c r="OU20" s="29">
        <f t="shared" si="389"/>
        <v>11.28</v>
      </c>
      <c r="OV20" s="31">
        <f t="shared" si="390"/>
        <v>1</v>
      </c>
      <c r="OW20" s="29">
        <f t="shared" si="391"/>
        <v>1.2799999999999994</v>
      </c>
      <c r="OX20" s="31">
        <f t="shared" si="392"/>
        <v>0</v>
      </c>
      <c r="OY20" s="29">
        <f t="shared" si="393"/>
        <v>11.76</v>
      </c>
      <c r="OZ20" s="31">
        <f t="shared" si="394"/>
        <v>0</v>
      </c>
      <c r="PA20" s="29">
        <f t="shared" si="395"/>
        <v>11.76</v>
      </c>
      <c r="PB20" s="31">
        <f t="shared" si="396"/>
        <v>1</v>
      </c>
      <c r="PC20" s="29">
        <f t="shared" si="397"/>
        <v>1.7599999999999998</v>
      </c>
      <c r="PD20" s="31">
        <f t="shared" si="398"/>
        <v>0</v>
      </c>
      <c r="PE20" s="29">
        <f t="shared" si="399"/>
        <v>12.24</v>
      </c>
      <c r="PF20" s="31">
        <f t="shared" si="400"/>
        <v>0</v>
      </c>
      <c r="PG20" s="29">
        <f t="shared" si="401"/>
        <v>12.24</v>
      </c>
      <c r="PH20" s="31">
        <f t="shared" si="402"/>
        <v>1</v>
      </c>
      <c r="PI20" s="29">
        <f t="shared" si="403"/>
        <v>2.2400000000000002</v>
      </c>
      <c r="PJ20" s="31">
        <f t="shared" si="404"/>
        <v>0</v>
      </c>
      <c r="PK20" s="29">
        <f t="shared" si="405"/>
        <v>12.72</v>
      </c>
      <c r="PL20" s="31">
        <f t="shared" si="406"/>
        <v>0</v>
      </c>
      <c r="PM20" s="29">
        <f t="shared" si="407"/>
        <v>12.72</v>
      </c>
      <c r="PN20" s="31">
        <f t="shared" si="408"/>
        <v>1</v>
      </c>
      <c r="PO20" s="29">
        <f t="shared" si="409"/>
        <v>2.7200000000000006</v>
      </c>
      <c r="PP20" s="31">
        <f t="shared" si="410"/>
        <v>0</v>
      </c>
      <c r="PQ20" s="32">
        <f t="shared" si="411"/>
        <v>13.200000000000001</v>
      </c>
      <c r="PR20" s="31">
        <f t="shared" si="412"/>
        <v>0</v>
      </c>
      <c r="PS20" s="33">
        <f t="shared" si="413"/>
        <v>13.200000000000001</v>
      </c>
      <c r="PT20" s="31">
        <f t="shared" si="414"/>
        <v>1</v>
      </c>
      <c r="PU20" s="34">
        <f t="shared" si="415"/>
        <v>3.2000000000000011</v>
      </c>
      <c r="PV20" s="34">
        <f t="shared" si="416"/>
        <v>0</v>
      </c>
      <c r="PW20" s="34">
        <f t="shared" si="417"/>
        <v>0</v>
      </c>
      <c r="PX20" s="34">
        <f t="shared" si="418"/>
        <v>1</v>
      </c>
      <c r="PY20" s="9">
        <f t="shared" si="419"/>
        <v>1.9</v>
      </c>
      <c r="PZ20" s="9">
        <f t="shared" si="420"/>
        <v>19</v>
      </c>
      <c r="QA20" s="9">
        <f t="shared" si="421"/>
        <v>11.4</v>
      </c>
      <c r="QB20" s="9">
        <f t="shared" si="422"/>
        <v>11.906666666666666</v>
      </c>
      <c r="QC20" s="9">
        <f t="shared" si="423"/>
        <v>12.413333333333332</v>
      </c>
      <c r="QD20" s="9">
        <f t="shared" si="424"/>
        <v>12.92</v>
      </c>
      <c r="QE20" s="9">
        <f t="shared" si="425"/>
        <v>13.426666666666666</v>
      </c>
      <c r="QF20" s="9">
        <f t="shared" si="426"/>
        <v>13.933333333333334</v>
      </c>
      <c r="QG20" s="31">
        <f t="shared" si="427"/>
        <v>0</v>
      </c>
      <c r="QH20" s="29">
        <f t="shared" si="428"/>
        <v>11.4</v>
      </c>
      <c r="QI20" s="31">
        <f t="shared" si="429"/>
        <v>0</v>
      </c>
      <c r="QJ20" s="29">
        <f t="shared" si="430"/>
        <v>11.4</v>
      </c>
      <c r="QK20" s="31">
        <f t="shared" si="431"/>
        <v>1</v>
      </c>
      <c r="QL20" s="29">
        <f t="shared" si="523"/>
        <v>1.4000000000000004</v>
      </c>
      <c r="QM20" s="31">
        <f t="shared" si="432"/>
        <v>0</v>
      </c>
      <c r="QN20" s="29">
        <f t="shared" si="433"/>
        <v>11.906666666666666</v>
      </c>
      <c r="QO20" s="31">
        <f t="shared" si="434"/>
        <v>0</v>
      </c>
      <c r="QP20" s="29">
        <f t="shared" si="435"/>
        <v>11.906666666666666</v>
      </c>
      <c r="QQ20" s="31">
        <f t="shared" si="436"/>
        <v>1</v>
      </c>
      <c r="QR20" s="29">
        <f t="shared" si="437"/>
        <v>1.9066666666666663</v>
      </c>
      <c r="QS20" s="31">
        <f t="shared" si="438"/>
        <v>0</v>
      </c>
      <c r="QT20" s="29">
        <f t="shared" si="439"/>
        <v>12.413333333333332</v>
      </c>
      <c r="QU20" s="31">
        <f t="shared" si="440"/>
        <v>0</v>
      </c>
      <c r="QV20" s="29">
        <f t="shared" si="441"/>
        <v>12.413333333333332</v>
      </c>
      <c r="QW20" s="31">
        <f t="shared" si="442"/>
        <v>1</v>
      </c>
      <c r="QX20" s="29">
        <f t="shared" si="443"/>
        <v>2.4133333333333322</v>
      </c>
      <c r="QY20" s="31">
        <f t="shared" si="444"/>
        <v>0</v>
      </c>
      <c r="QZ20" s="29">
        <f t="shared" si="445"/>
        <v>12.92</v>
      </c>
      <c r="RA20" s="31">
        <f t="shared" si="446"/>
        <v>0</v>
      </c>
      <c r="RB20" s="29">
        <f t="shared" si="447"/>
        <v>12.92</v>
      </c>
      <c r="RC20" s="31">
        <f t="shared" si="448"/>
        <v>1</v>
      </c>
      <c r="RD20" s="29">
        <f t="shared" si="449"/>
        <v>2.92</v>
      </c>
      <c r="RE20" s="31">
        <f t="shared" si="450"/>
        <v>0</v>
      </c>
      <c r="RF20" s="29">
        <f t="shared" si="451"/>
        <v>13.426666666666666</v>
      </c>
      <c r="RG20" s="31">
        <f t="shared" si="452"/>
        <v>0</v>
      </c>
      <c r="RH20" s="29">
        <f t="shared" si="453"/>
        <v>13.426666666666666</v>
      </c>
      <c r="RI20" s="31">
        <f t="shared" si="454"/>
        <v>1</v>
      </c>
      <c r="RJ20" s="29">
        <f t="shared" si="455"/>
        <v>3.4266666666666659</v>
      </c>
      <c r="RK20" s="31">
        <f t="shared" si="456"/>
        <v>0</v>
      </c>
      <c r="RL20" s="32">
        <f t="shared" si="457"/>
        <v>13.933333333333334</v>
      </c>
      <c r="RM20" s="31">
        <f t="shared" si="458"/>
        <v>0</v>
      </c>
      <c r="RN20" s="33">
        <f t="shared" si="459"/>
        <v>13.933333333333334</v>
      </c>
      <c r="RO20" s="31">
        <f t="shared" si="460"/>
        <v>1</v>
      </c>
      <c r="RP20" s="34">
        <f t="shared" si="461"/>
        <v>3.9333333333333336</v>
      </c>
      <c r="RQ20" s="34">
        <f t="shared" si="462"/>
        <v>0</v>
      </c>
      <c r="RR20" s="34">
        <f t="shared" si="463"/>
        <v>0</v>
      </c>
      <c r="RS20" s="34">
        <f t="shared" si="464"/>
        <v>1</v>
      </c>
      <c r="RT20" s="9">
        <f t="shared" si="465"/>
        <v>2</v>
      </c>
      <c r="RU20" s="9">
        <f t="shared" si="466"/>
        <v>20</v>
      </c>
      <c r="RV20" s="9">
        <f t="shared" si="467"/>
        <v>12</v>
      </c>
      <c r="RW20" s="9">
        <f t="shared" si="468"/>
        <v>12.533333333333331</v>
      </c>
      <c r="RX20" s="9">
        <f t="shared" si="469"/>
        <v>13.066666666666665</v>
      </c>
      <c r="RY20" s="9">
        <f t="shared" si="470"/>
        <v>13.6</v>
      </c>
      <c r="RZ20" s="9">
        <f t="shared" si="471"/>
        <v>14.133333333333333</v>
      </c>
      <c r="SA20" s="9">
        <f t="shared" si="472"/>
        <v>14.666666666666666</v>
      </c>
      <c r="SB20" s="31">
        <f t="shared" si="473"/>
        <v>0</v>
      </c>
      <c r="SC20" s="29">
        <f t="shared" si="474"/>
        <v>12</v>
      </c>
      <c r="SD20" s="31">
        <f t="shared" si="475"/>
        <v>0</v>
      </c>
      <c r="SE20" s="29">
        <f t="shared" si="476"/>
        <v>12</v>
      </c>
      <c r="SF20" s="31">
        <f t="shared" si="477"/>
        <v>1</v>
      </c>
      <c r="SG20" s="29">
        <f t="shared" si="524"/>
        <v>2</v>
      </c>
      <c r="SH20" s="31">
        <f t="shared" si="478"/>
        <v>0</v>
      </c>
      <c r="SI20" s="29">
        <f t="shared" si="479"/>
        <v>12.533333333333331</v>
      </c>
      <c r="SJ20" s="31">
        <f t="shared" si="480"/>
        <v>0</v>
      </c>
      <c r="SK20" s="29">
        <f t="shared" si="481"/>
        <v>12.533333333333331</v>
      </c>
      <c r="SL20" s="31">
        <f t="shared" si="482"/>
        <v>1</v>
      </c>
      <c r="SM20" s="29">
        <f t="shared" si="483"/>
        <v>2.5333333333333314</v>
      </c>
      <c r="SN20" s="31">
        <f t="shared" si="484"/>
        <v>0</v>
      </c>
      <c r="SO20" s="29">
        <f t="shared" si="485"/>
        <v>13.066666666666665</v>
      </c>
      <c r="SP20" s="31">
        <f t="shared" si="486"/>
        <v>0</v>
      </c>
      <c r="SQ20" s="29">
        <f t="shared" si="487"/>
        <v>13.066666666666665</v>
      </c>
      <c r="SR20" s="31">
        <f t="shared" si="488"/>
        <v>1</v>
      </c>
      <c r="SS20" s="29">
        <f t="shared" si="489"/>
        <v>3.0666666666666647</v>
      </c>
      <c r="ST20" s="31">
        <f t="shared" si="490"/>
        <v>0</v>
      </c>
      <c r="SU20" s="29">
        <f t="shared" si="491"/>
        <v>13.6</v>
      </c>
      <c r="SV20" s="31">
        <f t="shared" si="492"/>
        <v>0</v>
      </c>
      <c r="SW20" s="29">
        <f t="shared" si="493"/>
        <v>13.6</v>
      </c>
      <c r="SX20" s="31">
        <f t="shared" si="494"/>
        <v>1</v>
      </c>
      <c r="SY20" s="29">
        <f t="shared" si="495"/>
        <v>3.5999999999999996</v>
      </c>
      <c r="SZ20" s="31">
        <f t="shared" si="496"/>
        <v>0</v>
      </c>
      <c r="TA20" s="29">
        <f t="shared" si="497"/>
        <v>14.133333333333333</v>
      </c>
      <c r="TB20" s="31">
        <f t="shared" si="498"/>
        <v>0</v>
      </c>
      <c r="TC20" s="29">
        <f t="shared" si="499"/>
        <v>14.133333333333333</v>
      </c>
      <c r="TD20" s="31">
        <f t="shared" si="500"/>
        <v>1</v>
      </c>
      <c r="TE20" s="29">
        <f t="shared" si="501"/>
        <v>4.1333333333333329</v>
      </c>
      <c r="TF20" s="31">
        <f t="shared" si="502"/>
        <v>0</v>
      </c>
      <c r="TG20" s="32">
        <f t="shared" si="503"/>
        <v>14.666666666666666</v>
      </c>
      <c r="TH20" s="31">
        <f t="shared" si="504"/>
        <v>0</v>
      </c>
      <c r="TI20" s="33">
        <f t="shared" si="505"/>
        <v>14.666666666666666</v>
      </c>
      <c r="TJ20" s="31">
        <f t="shared" si="506"/>
        <v>1</v>
      </c>
      <c r="TK20" s="34">
        <f t="shared" si="507"/>
        <v>4.6666666666666661</v>
      </c>
      <c r="TL20" s="34">
        <f t="shared" si="508"/>
        <v>0</v>
      </c>
      <c r="TM20" s="34">
        <f t="shared" si="509"/>
        <v>0</v>
      </c>
      <c r="TN20" s="34">
        <f t="shared" si="510"/>
        <v>1</v>
      </c>
      <c r="TO20" s="49">
        <f t="shared" si="511"/>
        <v>0</v>
      </c>
      <c r="TP20" s="49">
        <f t="shared" si="512"/>
        <v>0</v>
      </c>
      <c r="TQ20" s="49">
        <f t="shared" si="513"/>
        <v>0.5</v>
      </c>
      <c r="TR20" s="63">
        <f>IF(AND(D20&lt;&gt;"",E20&lt;&gt;""),TQ20*VLOOKUP(C20,Tableau1[#All],10,FALSE)+TP20*VLOOKUP(C20,Tableau1[#All],11,FALSE)+TO20*VLOOKUP(C20,Tableau1[#All],12,FALSE),"")</f>
        <v>65</v>
      </c>
      <c r="TS20" s="64">
        <f>IF(AND(D20&lt;&gt;"",E20&lt;&gt;""),($TQ20/15)*VLOOKUP($C20,Tableau1[#All],11,FALSE)+$TP20*VLOOKUP($C20,Tableau1[#All],11,FALSE)+$TO20*VLOOKUP($C20,Tableau1[#All],12,FALSE),"")</f>
        <v>0</v>
      </c>
      <c r="TT20" s="119">
        <f>IF(AND(D20&lt;&gt;"",E20&lt;&gt;""),(($TQ20/15)/10)*VLOOKUP($C20,Tableau1[#All],12,FALSE)+($TP20/10)*VLOOKUP($C20,Tableau1[#All],12,FALSE)+$TO20*VLOOKUP($C20,Tableau1[#All],12,FALSE),"")</f>
        <v>0</v>
      </c>
      <c r="TU20" s="121">
        <f t="shared" si="0"/>
        <v>65</v>
      </c>
    </row>
    <row r="21" spans="2:541" ht="15.75" customHeight="1">
      <c r="B21" s="58">
        <v>6</v>
      </c>
      <c r="C21" s="44" t="s">
        <v>136</v>
      </c>
      <c r="D21" s="110" t="str">
        <f>IF(C21&lt;&gt;"",VLOOKUP(C21,Tableau1[#All],2,FALSE),"")</f>
        <v>Do Feu</v>
      </c>
      <c r="E21" s="44">
        <v>4</v>
      </c>
      <c r="F21" s="55">
        <v>6</v>
      </c>
      <c r="G21" s="51">
        <f t="shared" si="1"/>
        <v>2</v>
      </c>
      <c r="H21" s="30">
        <f>VLOOKUP($C21,Tableau1[#All],3,FALSE)</f>
        <v>5</v>
      </c>
      <c r="I21" s="30">
        <f>VLOOKUP($C21,Tableau1[#All],4,FALSE)</f>
        <v>1</v>
      </c>
      <c r="J21" s="30">
        <f>VLOOKUP($C21,Tableau1[#All],5,FALSE)</f>
        <v>3</v>
      </c>
      <c r="K21" s="30">
        <f>VLOOKUP($C21,Tableau1[#All],6,FALSE)</f>
        <v>1000</v>
      </c>
      <c r="L21" s="30">
        <f>VLOOKUP($C21,Tableau1[#All],7,FALSE)</f>
        <v>5</v>
      </c>
      <c r="M21" s="30">
        <f>VLOOKUP($C21,Tableau1[#All],8,FALSE)</f>
        <v>15</v>
      </c>
      <c r="N21" s="30">
        <f>VLOOKUP($C21,Tableau1[#All],9,FALSE)</f>
        <v>1000</v>
      </c>
      <c r="O21" s="30">
        <f t="shared" si="2"/>
        <v>5</v>
      </c>
      <c r="P21" s="30">
        <f t="shared" si="3"/>
        <v>25</v>
      </c>
      <c r="Q21" s="30">
        <f t="shared" si="4"/>
        <v>1050</v>
      </c>
      <c r="R21" s="9">
        <f t="shared" si="5"/>
        <v>4</v>
      </c>
      <c r="S21" s="9">
        <f t="shared" si="6"/>
        <v>20</v>
      </c>
      <c r="T21" s="9">
        <f t="shared" si="7"/>
        <v>12</v>
      </c>
      <c r="U21" s="9">
        <f t="shared" si="8"/>
        <v>12.533333333333331</v>
      </c>
      <c r="V21" s="9">
        <f t="shared" si="9"/>
        <v>13.066666666666665</v>
      </c>
      <c r="W21" s="9">
        <f t="shared" si="10"/>
        <v>13.6</v>
      </c>
      <c r="X21" s="9">
        <f t="shared" si="11"/>
        <v>14.133333333333333</v>
      </c>
      <c r="Y21" s="9">
        <f t="shared" si="12"/>
        <v>14.666666666666666</v>
      </c>
      <c r="Z21" s="31">
        <f t="shared" si="13"/>
        <v>0</v>
      </c>
      <c r="AA21" s="29">
        <f t="shared" si="14"/>
        <v>12</v>
      </c>
      <c r="AB21" s="31">
        <f t="shared" si="15"/>
        <v>0</v>
      </c>
      <c r="AC21" s="29">
        <f t="shared" si="16"/>
        <v>12</v>
      </c>
      <c r="AD21" s="31">
        <f t="shared" si="17"/>
        <v>2</v>
      </c>
      <c r="AE21" s="29">
        <f t="shared" si="514"/>
        <v>2</v>
      </c>
      <c r="AF21" s="31">
        <f t="shared" si="18"/>
        <v>0</v>
      </c>
      <c r="AG21" s="29">
        <f t="shared" si="19"/>
        <v>12.533333333333331</v>
      </c>
      <c r="AH21" s="31">
        <f t="shared" si="20"/>
        <v>0</v>
      </c>
      <c r="AI21" s="29">
        <f t="shared" si="21"/>
        <v>12.533333333333331</v>
      </c>
      <c r="AJ21" s="31">
        <f t="shared" si="22"/>
        <v>2</v>
      </c>
      <c r="AK21" s="29">
        <f t="shared" si="23"/>
        <v>2.5333333333333314</v>
      </c>
      <c r="AL21" s="31">
        <f t="shared" si="24"/>
        <v>0</v>
      </c>
      <c r="AM21" s="29">
        <f t="shared" si="25"/>
        <v>13.066666666666665</v>
      </c>
      <c r="AN21" s="31">
        <f t="shared" si="26"/>
        <v>0</v>
      </c>
      <c r="AO21" s="29">
        <f t="shared" si="27"/>
        <v>13.066666666666665</v>
      </c>
      <c r="AP21" s="31">
        <f t="shared" si="28"/>
        <v>2</v>
      </c>
      <c r="AQ21" s="29">
        <f t="shared" si="29"/>
        <v>3.0666666666666647</v>
      </c>
      <c r="AR21" s="31">
        <f t="shared" si="30"/>
        <v>0</v>
      </c>
      <c r="AS21" s="29">
        <f t="shared" si="31"/>
        <v>13.6</v>
      </c>
      <c r="AT21" s="31">
        <f t="shared" si="32"/>
        <v>0</v>
      </c>
      <c r="AU21" s="29">
        <f t="shared" si="33"/>
        <v>13.6</v>
      </c>
      <c r="AV21" s="31">
        <f t="shared" si="34"/>
        <v>2</v>
      </c>
      <c r="AW21" s="29">
        <f t="shared" si="35"/>
        <v>3.5999999999999996</v>
      </c>
      <c r="AX21" s="31">
        <f t="shared" si="36"/>
        <v>0</v>
      </c>
      <c r="AY21" s="29">
        <f t="shared" si="37"/>
        <v>14.133333333333333</v>
      </c>
      <c r="AZ21" s="31">
        <f t="shared" si="38"/>
        <v>0</v>
      </c>
      <c r="BA21" s="29">
        <f t="shared" si="39"/>
        <v>14.133333333333333</v>
      </c>
      <c r="BB21" s="31">
        <f t="shared" si="40"/>
        <v>2</v>
      </c>
      <c r="BC21" s="29">
        <f t="shared" si="41"/>
        <v>4.1333333333333329</v>
      </c>
      <c r="BD21" s="31">
        <f t="shared" si="42"/>
        <v>0</v>
      </c>
      <c r="BE21" s="32">
        <f t="shared" si="43"/>
        <v>14.666666666666666</v>
      </c>
      <c r="BF21" s="31">
        <f t="shared" si="44"/>
        <v>0</v>
      </c>
      <c r="BG21" s="33">
        <f t="shared" si="45"/>
        <v>14.666666666666666</v>
      </c>
      <c r="BH21" s="31">
        <f t="shared" si="46"/>
        <v>2</v>
      </c>
      <c r="BI21" s="34">
        <f t="shared" si="47"/>
        <v>4.6666666666666661</v>
      </c>
      <c r="BJ21" s="34">
        <f t="shared" si="48"/>
        <v>0</v>
      </c>
      <c r="BK21" s="34">
        <f t="shared" si="49"/>
        <v>0</v>
      </c>
      <c r="BL21" s="34">
        <f t="shared" si="50"/>
        <v>2</v>
      </c>
      <c r="BM21" s="9">
        <f t="shared" si="51"/>
        <v>4.2</v>
      </c>
      <c r="BN21" s="9">
        <f t="shared" si="52"/>
        <v>21</v>
      </c>
      <c r="BO21" s="9">
        <f t="shared" si="53"/>
        <v>12.6</v>
      </c>
      <c r="BP21" s="9">
        <f t="shared" si="54"/>
        <v>13.16</v>
      </c>
      <c r="BQ21" s="9">
        <f t="shared" si="55"/>
        <v>13.719999999999999</v>
      </c>
      <c r="BR21" s="9">
        <f t="shared" si="56"/>
        <v>14.280000000000001</v>
      </c>
      <c r="BS21" s="9">
        <f t="shared" si="57"/>
        <v>14.84</v>
      </c>
      <c r="BT21" s="9">
        <f t="shared" si="58"/>
        <v>15.400000000000002</v>
      </c>
      <c r="BU21" s="31">
        <f t="shared" si="59"/>
        <v>0</v>
      </c>
      <c r="BV21" s="29">
        <f t="shared" si="60"/>
        <v>12.6</v>
      </c>
      <c r="BW21" s="31">
        <f t="shared" si="61"/>
        <v>0</v>
      </c>
      <c r="BX21" s="29">
        <f t="shared" si="62"/>
        <v>12.6</v>
      </c>
      <c r="BY21" s="31">
        <f t="shared" si="63"/>
        <v>2</v>
      </c>
      <c r="BZ21" s="29">
        <f t="shared" si="515"/>
        <v>2.5999999999999996</v>
      </c>
      <c r="CA21" s="31">
        <f t="shared" si="64"/>
        <v>0</v>
      </c>
      <c r="CB21" s="29">
        <f t="shared" si="65"/>
        <v>13.16</v>
      </c>
      <c r="CC21" s="31">
        <f t="shared" si="66"/>
        <v>0</v>
      </c>
      <c r="CD21" s="29">
        <f t="shared" si="67"/>
        <v>13.16</v>
      </c>
      <c r="CE21" s="31">
        <f t="shared" si="68"/>
        <v>2</v>
      </c>
      <c r="CF21" s="29">
        <f t="shared" si="69"/>
        <v>3.16</v>
      </c>
      <c r="CG21" s="31">
        <f t="shared" si="70"/>
        <v>0</v>
      </c>
      <c r="CH21" s="29">
        <f t="shared" si="71"/>
        <v>13.719999999999999</v>
      </c>
      <c r="CI21" s="31">
        <f t="shared" si="72"/>
        <v>0</v>
      </c>
      <c r="CJ21" s="29">
        <f t="shared" si="73"/>
        <v>13.719999999999999</v>
      </c>
      <c r="CK21" s="31">
        <f t="shared" si="74"/>
        <v>2</v>
      </c>
      <c r="CL21" s="29">
        <f t="shared" si="75"/>
        <v>3.7199999999999989</v>
      </c>
      <c r="CM21" s="31">
        <f t="shared" si="76"/>
        <v>0</v>
      </c>
      <c r="CN21" s="29">
        <f t="shared" si="77"/>
        <v>14.280000000000001</v>
      </c>
      <c r="CO21" s="31">
        <f t="shared" si="78"/>
        <v>0</v>
      </c>
      <c r="CP21" s="29">
        <f t="shared" si="79"/>
        <v>14.280000000000001</v>
      </c>
      <c r="CQ21" s="31">
        <f t="shared" si="80"/>
        <v>2</v>
      </c>
      <c r="CR21" s="29">
        <f t="shared" si="81"/>
        <v>4.2800000000000011</v>
      </c>
      <c r="CS21" s="31">
        <f t="shared" si="82"/>
        <v>0</v>
      </c>
      <c r="CT21" s="29">
        <f t="shared" si="83"/>
        <v>14.84</v>
      </c>
      <c r="CU21" s="31">
        <f t="shared" si="84"/>
        <v>0</v>
      </c>
      <c r="CV21" s="29">
        <f t="shared" si="85"/>
        <v>14.84</v>
      </c>
      <c r="CW21" s="31">
        <f t="shared" si="86"/>
        <v>2</v>
      </c>
      <c r="CX21" s="29">
        <f t="shared" si="87"/>
        <v>4.84</v>
      </c>
      <c r="CY21" s="31">
        <f t="shared" si="88"/>
        <v>0</v>
      </c>
      <c r="CZ21" s="32">
        <f t="shared" si="89"/>
        <v>15.400000000000002</v>
      </c>
      <c r="DA21" s="31">
        <f t="shared" si="90"/>
        <v>0</v>
      </c>
      <c r="DB21" s="33">
        <f t="shared" si="91"/>
        <v>15.400000000000002</v>
      </c>
      <c r="DC21" s="31">
        <f t="shared" si="92"/>
        <v>3</v>
      </c>
      <c r="DD21" s="34">
        <f t="shared" si="93"/>
        <v>0.40000000000000213</v>
      </c>
      <c r="DE21" s="34">
        <f t="shared" si="94"/>
        <v>0</v>
      </c>
      <c r="DF21" s="34">
        <f t="shared" si="95"/>
        <v>0</v>
      </c>
      <c r="DG21" s="34">
        <f t="shared" si="96"/>
        <v>2.1666666666666665</v>
      </c>
      <c r="DH21" s="9">
        <f t="shared" si="97"/>
        <v>4.4000000000000004</v>
      </c>
      <c r="DI21" s="9">
        <f t="shared" si="98"/>
        <v>22</v>
      </c>
      <c r="DJ21" s="9">
        <f t="shared" si="99"/>
        <v>13.2</v>
      </c>
      <c r="DK21" s="9">
        <f t="shared" si="100"/>
        <v>13.786666666666665</v>
      </c>
      <c r="DL21" s="9">
        <f t="shared" si="101"/>
        <v>14.373333333333333</v>
      </c>
      <c r="DM21" s="9">
        <f t="shared" si="102"/>
        <v>14.959999999999999</v>
      </c>
      <c r="DN21" s="9">
        <f t="shared" si="103"/>
        <v>15.546666666666667</v>
      </c>
      <c r="DO21" s="9">
        <f t="shared" si="104"/>
        <v>16.133333333333333</v>
      </c>
      <c r="DP21" s="31">
        <f t="shared" si="105"/>
        <v>0</v>
      </c>
      <c r="DQ21" s="29">
        <f t="shared" si="106"/>
        <v>13.2</v>
      </c>
      <c r="DR21" s="31">
        <f t="shared" si="107"/>
        <v>0</v>
      </c>
      <c r="DS21" s="29">
        <f t="shared" si="108"/>
        <v>13.2</v>
      </c>
      <c r="DT21" s="31">
        <f t="shared" si="109"/>
        <v>2</v>
      </c>
      <c r="DU21" s="29">
        <f t="shared" si="516"/>
        <v>3.1999999999999993</v>
      </c>
      <c r="DV21" s="31">
        <f t="shared" si="110"/>
        <v>0</v>
      </c>
      <c r="DW21" s="29">
        <f t="shared" si="111"/>
        <v>13.786666666666665</v>
      </c>
      <c r="DX21" s="31">
        <f t="shared" si="112"/>
        <v>0</v>
      </c>
      <c r="DY21" s="29">
        <f t="shared" si="113"/>
        <v>13.786666666666665</v>
      </c>
      <c r="DZ21" s="31">
        <f t="shared" si="114"/>
        <v>2</v>
      </c>
      <c r="EA21" s="29">
        <f t="shared" si="115"/>
        <v>3.7866666666666653</v>
      </c>
      <c r="EB21" s="31">
        <f t="shared" si="116"/>
        <v>0</v>
      </c>
      <c r="EC21" s="29">
        <f t="shared" si="117"/>
        <v>14.373333333333333</v>
      </c>
      <c r="ED21" s="31">
        <f t="shared" si="118"/>
        <v>0</v>
      </c>
      <c r="EE21" s="29">
        <f t="shared" si="119"/>
        <v>14.373333333333333</v>
      </c>
      <c r="EF21" s="31">
        <f t="shared" si="120"/>
        <v>2</v>
      </c>
      <c r="EG21" s="29">
        <f t="shared" si="121"/>
        <v>4.3733333333333331</v>
      </c>
      <c r="EH21" s="31">
        <f t="shared" si="122"/>
        <v>0</v>
      </c>
      <c r="EI21" s="29">
        <f t="shared" si="123"/>
        <v>14.959999999999999</v>
      </c>
      <c r="EJ21" s="31">
        <f t="shared" si="124"/>
        <v>0</v>
      </c>
      <c r="EK21" s="29">
        <f t="shared" si="125"/>
        <v>14.959999999999999</v>
      </c>
      <c r="EL21" s="31">
        <f t="shared" si="126"/>
        <v>2</v>
      </c>
      <c r="EM21" s="29">
        <f t="shared" si="127"/>
        <v>4.9599999999999991</v>
      </c>
      <c r="EN21" s="31">
        <f t="shared" si="128"/>
        <v>0</v>
      </c>
      <c r="EO21" s="29">
        <f t="shared" si="129"/>
        <v>15.546666666666667</v>
      </c>
      <c r="EP21" s="31">
        <f t="shared" si="130"/>
        <v>0</v>
      </c>
      <c r="EQ21" s="29">
        <f t="shared" si="131"/>
        <v>15.546666666666667</v>
      </c>
      <c r="ER21" s="31">
        <f t="shared" si="132"/>
        <v>3</v>
      </c>
      <c r="ES21" s="29">
        <f t="shared" si="133"/>
        <v>0.54666666666666686</v>
      </c>
      <c r="ET21" s="31">
        <f t="shared" si="134"/>
        <v>0</v>
      </c>
      <c r="EU21" s="32">
        <f t="shared" si="135"/>
        <v>16.133333333333333</v>
      </c>
      <c r="EV21" s="31">
        <f t="shared" si="136"/>
        <v>0</v>
      </c>
      <c r="EW21" s="33">
        <f t="shared" si="137"/>
        <v>16.133333333333333</v>
      </c>
      <c r="EX21" s="31">
        <f t="shared" si="138"/>
        <v>3</v>
      </c>
      <c r="EY21" s="34">
        <f t="shared" si="139"/>
        <v>1.1333333333333329</v>
      </c>
      <c r="EZ21" s="34">
        <f t="shared" si="140"/>
        <v>0</v>
      </c>
      <c r="FA21" s="34">
        <f t="shared" si="141"/>
        <v>0</v>
      </c>
      <c r="FB21" s="34">
        <f t="shared" si="142"/>
        <v>2.3333333333333335</v>
      </c>
      <c r="FC21" s="9">
        <f t="shared" si="143"/>
        <v>4.5999999999999996</v>
      </c>
      <c r="FD21" s="9">
        <f t="shared" si="144"/>
        <v>23</v>
      </c>
      <c r="FE21" s="9">
        <f t="shared" si="145"/>
        <v>13.799999999999999</v>
      </c>
      <c r="FF21" s="9">
        <f t="shared" si="146"/>
        <v>14.413333333333332</v>
      </c>
      <c r="FG21" s="9">
        <f t="shared" si="147"/>
        <v>15.026666666666666</v>
      </c>
      <c r="FH21" s="9">
        <f t="shared" si="148"/>
        <v>15.639999999999999</v>
      </c>
      <c r="FI21" s="9">
        <f t="shared" si="149"/>
        <v>16.253333333333334</v>
      </c>
      <c r="FJ21" s="9">
        <f t="shared" si="150"/>
        <v>16.866666666666667</v>
      </c>
      <c r="FK21" s="31">
        <f t="shared" si="151"/>
        <v>0</v>
      </c>
      <c r="FL21" s="29">
        <f t="shared" si="152"/>
        <v>13.799999999999999</v>
      </c>
      <c r="FM21" s="31">
        <f t="shared" si="153"/>
        <v>0</v>
      </c>
      <c r="FN21" s="29">
        <f t="shared" si="154"/>
        <v>13.799999999999999</v>
      </c>
      <c r="FO21" s="31">
        <f t="shared" si="155"/>
        <v>2</v>
      </c>
      <c r="FP21" s="29">
        <f t="shared" si="517"/>
        <v>3.7999999999999989</v>
      </c>
      <c r="FQ21" s="31">
        <f t="shared" si="156"/>
        <v>0</v>
      </c>
      <c r="FR21" s="29">
        <f t="shared" si="157"/>
        <v>14.413333333333332</v>
      </c>
      <c r="FS21" s="31">
        <f t="shared" si="158"/>
        <v>0</v>
      </c>
      <c r="FT21" s="29">
        <f t="shared" si="159"/>
        <v>14.413333333333332</v>
      </c>
      <c r="FU21" s="31">
        <f t="shared" si="160"/>
        <v>2</v>
      </c>
      <c r="FV21" s="29">
        <f t="shared" si="161"/>
        <v>4.4133333333333322</v>
      </c>
      <c r="FW21" s="31">
        <f t="shared" si="162"/>
        <v>0</v>
      </c>
      <c r="FX21" s="29">
        <f t="shared" si="163"/>
        <v>15.026666666666666</v>
      </c>
      <c r="FY21" s="31">
        <f t="shared" si="164"/>
        <v>0</v>
      </c>
      <c r="FZ21" s="29">
        <f t="shared" si="165"/>
        <v>15.026666666666666</v>
      </c>
      <c r="GA21" s="31">
        <f t="shared" si="166"/>
        <v>3</v>
      </c>
      <c r="GB21" s="29">
        <f t="shared" si="167"/>
        <v>2.6666666666665506E-2</v>
      </c>
      <c r="GC21" s="31">
        <f t="shared" si="168"/>
        <v>0</v>
      </c>
      <c r="GD21" s="29">
        <f t="shared" si="169"/>
        <v>15.639999999999999</v>
      </c>
      <c r="GE21" s="31">
        <f t="shared" si="170"/>
        <v>0</v>
      </c>
      <c r="GF21" s="29">
        <f t="shared" si="171"/>
        <v>15.639999999999999</v>
      </c>
      <c r="GG21" s="31">
        <f t="shared" si="172"/>
        <v>3</v>
      </c>
      <c r="GH21" s="29">
        <f t="shared" si="173"/>
        <v>0.63999999999999879</v>
      </c>
      <c r="GI21" s="31">
        <f t="shared" si="174"/>
        <v>0</v>
      </c>
      <c r="GJ21" s="29">
        <f t="shared" si="175"/>
        <v>16.253333333333334</v>
      </c>
      <c r="GK21" s="31">
        <f t="shared" si="176"/>
        <v>0</v>
      </c>
      <c r="GL21" s="29">
        <f t="shared" si="177"/>
        <v>16.253333333333334</v>
      </c>
      <c r="GM21" s="31">
        <f t="shared" si="178"/>
        <v>3</v>
      </c>
      <c r="GN21" s="29">
        <f t="shared" si="179"/>
        <v>1.2533333333333339</v>
      </c>
      <c r="GO21" s="31">
        <f t="shared" si="180"/>
        <v>0</v>
      </c>
      <c r="GP21" s="32">
        <f t="shared" si="181"/>
        <v>16.866666666666667</v>
      </c>
      <c r="GQ21" s="31">
        <f t="shared" si="182"/>
        <v>0</v>
      </c>
      <c r="GR21" s="33">
        <f t="shared" si="183"/>
        <v>16.866666666666667</v>
      </c>
      <c r="GS21" s="31">
        <f t="shared" si="184"/>
        <v>3</v>
      </c>
      <c r="GT21" s="34">
        <f t="shared" si="185"/>
        <v>1.8666666666666671</v>
      </c>
      <c r="GU21" s="34">
        <f t="shared" si="186"/>
        <v>0</v>
      </c>
      <c r="GV21" s="34">
        <f t="shared" si="187"/>
        <v>0</v>
      </c>
      <c r="GW21" s="34">
        <f t="shared" si="188"/>
        <v>2.6666666666666665</v>
      </c>
      <c r="GX21" s="9">
        <f t="shared" si="189"/>
        <v>4.8</v>
      </c>
      <c r="GY21" s="9">
        <f t="shared" si="190"/>
        <v>24</v>
      </c>
      <c r="GZ21" s="9">
        <f t="shared" si="191"/>
        <v>14.4</v>
      </c>
      <c r="HA21" s="9">
        <f t="shared" si="192"/>
        <v>15.04</v>
      </c>
      <c r="HB21" s="9">
        <f t="shared" si="193"/>
        <v>15.68</v>
      </c>
      <c r="HC21" s="9">
        <f t="shared" si="194"/>
        <v>16.32</v>
      </c>
      <c r="HD21" s="9">
        <f t="shared" si="195"/>
        <v>16.96</v>
      </c>
      <c r="HE21" s="9">
        <f t="shared" si="196"/>
        <v>17.600000000000001</v>
      </c>
      <c r="HF21" s="31">
        <f t="shared" si="197"/>
        <v>0</v>
      </c>
      <c r="HG21" s="29">
        <f t="shared" si="198"/>
        <v>14.4</v>
      </c>
      <c r="HH21" s="31">
        <f t="shared" si="199"/>
        <v>0</v>
      </c>
      <c r="HI21" s="29">
        <f t="shared" si="200"/>
        <v>14.4</v>
      </c>
      <c r="HJ21" s="31">
        <f t="shared" si="201"/>
        <v>2</v>
      </c>
      <c r="HK21" s="29">
        <f t="shared" si="518"/>
        <v>4.4000000000000004</v>
      </c>
      <c r="HL21" s="31">
        <f t="shared" si="202"/>
        <v>0</v>
      </c>
      <c r="HM21" s="29">
        <f t="shared" si="203"/>
        <v>15.04</v>
      </c>
      <c r="HN21" s="31">
        <f t="shared" si="204"/>
        <v>0</v>
      </c>
      <c r="HO21" s="29">
        <f t="shared" si="205"/>
        <v>15.04</v>
      </c>
      <c r="HP21" s="31">
        <f t="shared" si="206"/>
        <v>3</v>
      </c>
      <c r="HQ21" s="29">
        <f t="shared" si="207"/>
        <v>3.9999999999999147E-2</v>
      </c>
      <c r="HR21" s="31">
        <f t="shared" si="208"/>
        <v>0</v>
      </c>
      <c r="HS21" s="29">
        <f t="shared" si="209"/>
        <v>15.68</v>
      </c>
      <c r="HT21" s="31">
        <f t="shared" si="210"/>
        <v>0</v>
      </c>
      <c r="HU21" s="29">
        <f t="shared" si="211"/>
        <v>15.68</v>
      </c>
      <c r="HV21" s="31">
        <f t="shared" si="212"/>
        <v>3</v>
      </c>
      <c r="HW21" s="29">
        <f t="shared" si="213"/>
        <v>0.67999999999999972</v>
      </c>
      <c r="HX21" s="31">
        <f t="shared" si="214"/>
        <v>0</v>
      </c>
      <c r="HY21" s="29">
        <f t="shared" si="215"/>
        <v>16.32</v>
      </c>
      <c r="HZ21" s="31">
        <f t="shared" si="216"/>
        <v>0</v>
      </c>
      <c r="IA21" s="29">
        <f t="shared" si="217"/>
        <v>16.32</v>
      </c>
      <c r="IB21" s="31">
        <f t="shared" si="218"/>
        <v>3</v>
      </c>
      <c r="IC21" s="29">
        <f t="shared" si="219"/>
        <v>1.3200000000000003</v>
      </c>
      <c r="ID21" s="31">
        <f t="shared" si="220"/>
        <v>0</v>
      </c>
      <c r="IE21" s="29">
        <f t="shared" si="221"/>
        <v>16.96</v>
      </c>
      <c r="IF21" s="31">
        <f t="shared" si="222"/>
        <v>0</v>
      </c>
      <c r="IG21" s="29">
        <f t="shared" si="223"/>
        <v>16.96</v>
      </c>
      <c r="IH21" s="31">
        <f t="shared" si="224"/>
        <v>3</v>
      </c>
      <c r="II21" s="29">
        <f t="shared" si="225"/>
        <v>1.9600000000000009</v>
      </c>
      <c r="IJ21" s="31">
        <f t="shared" si="226"/>
        <v>0</v>
      </c>
      <c r="IK21" s="32">
        <f t="shared" si="227"/>
        <v>17.600000000000001</v>
      </c>
      <c r="IL21" s="31">
        <f t="shared" si="228"/>
        <v>0</v>
      </c>
      <c r="IM21" s="33">
        <f t="shared" si="229"/>
        <v>17.600000000000001</v>
      </c>
      <c r="IN21" s="31">
        <f t="shared" si="230"/>
        <v>3</v>
      </c>
      <c r="IO21" s="34">
        <f t="shared" si="231"/>
        <v>2.6000000000000014</v>
      </c>
      <c r="IP21" s="34">
        <f t="shared" si="232"/>
        <v>0</v>
      </c>
      <c r="IQ21" s="34">
        <f t="shared" si="233"/>
        <v>0</v>
      </c>
      <c r="IR21" s="34">
        <f t="shared" si="234"/>
        <v>2.8333333333333335</v>
      </c>
      <c r="IS21" s="9">
        <f t="shared" si="235"/>
        <v>5</v>
      </c>
      <c r="IT21" s="9">
        <f t="shared" si="236"/>
        <v>25</v>
      </c>
      <c r="IU21" s="9">
        <f t="shared" si="237"/>
        <v>14.999999999999998</v>
      </c>
      <c r="IV21" s="9">
        <f t="shared" si="238"/>
        <v>15.666666666666664</v>
      </c>
      <c r="IW21" s="9">
        <f t="shared" si="239"/>
        <v>16.333333333333332</v>
      </c>
      <c r="IX21" s="9">
        <f t="shared" si="240"/>
        <v>16.999999999999996</v>
      </c>
      <c r="IY21" s="9">
        <f t="shared" si="241"/>
        <v>17.666666666666664</v>
      </c>
      <c r="IZ21" s="9">
        <f t="shared" si="242"/>
        <v>18.333333333333332</v>
      </c>
      <c r="JA21" s="31">
        <f t="shared" si="243"/>
        <v>0</v>
      </c>
      <c r="JB21" s="29">
        <f t="shared" si="244"/>
        <v>14.999999999999998</v>
      </c>
      <c r="JC21" s="31">
        <f t="shared" si="245"/>
        <v>0</v>
      </c>
      <c r="JD21" s="29">
        <f t="shared" si="246"/>
        <v>14.999999999999998</v>
      </c>
      <c r="JE21" s="31">
        <f t="shared" si="247"/>
        <v>2</v>
      </c>
      <c r="JF21" s="29">
        <f t="shared" si="519"/>
        <v>4.9999999999999982</v>
      </c>
      <c r="JG21" s="31">
        <f t="shared" si="248"/>
        <v>0</v>
      </c>
      <c r="JH21" s="29">
        <f t="shared" si="249"/>
        <v>15.666666666666664</v>
      </c>
      <c r="JI21" s="31">
        <f t="shared" si="250"/>
        <v>0</v>
      </c>
      <c r="JJ21" s="29">
        <f t="shared" si="251"/>
        <v>15.666666666666664</v>
      </c>
      <c r="JK21" s="31">
        <f t="shared" si="252"/>
        <v>3</v>
      </c>
      <c r="JL21" s="29">
        <f t="shared" si="253"/>
        <v>0.6666666666666643</v>
      </c>
      <c r="JM21" s="31">
        <f t="shared" si="254"/>
        <v>0</v>
      </c>
      <c r="JN21" s="29">
        <f t="shared" si="255"/>
        <v>16.333333333333332</v>
      </c>
      <c r="JO21" s="31">
        <f t="shared" si="256"/>
        <v>0</v>
      </c>
      <c r="JP21" s="29">
        <f t="shared" si="257"/>
        <v>16.333333333333332</v>
      </c>
      <c r="JQ21" s="31">
        <f t="shared" si="258"/>
        <v>3</v>
      </c>
      <c r="JR21" s="29">
        <f t="shared" si="259"/>
        <v>1.3333333333333321</v>
      </c>
      <c r="JS21" s="31">
        <f t="shared" si="260"/>
        <v>0</v>
      </c>
      <c r="JT21" s="29">
        <f t="shared" si="261"/>
        <v>16.999999999999996</v>
      </c>
      <c r="JU21" s="31">
        <f t="shared" si="262"/>
        <v>0</v>
      </c>
      <c r="JV21" s="29">
        <f t="shared" si="263"/>
        <v>16.999999999999996</v>
      </c>
      <c r="JW21" s="31">
        <f t="shared" si="264"/>
        <v>3</v>
      </c>
      <c r="JX21" s="29">
        <f t="shared" si="265"/>
        <v>1.9999999999999964</v>
      </c>
      <c r="JY21" s="31">
        <f t="shared" si="266"/>
        <v>0</v>
      </c>
      <c r="JZ21" s="29">
        <f t="shared" si="267"/>
        <v>17.666666666666664</v>
      </c>
      <c r="KA21" s="31">
        <f t="shared" si="268"/>
        <v>0</v>
      </c>
      <c r="KB21" s="29">
        <f t="shared" si="269"/>
        <v>17.666666666666664</v>
      </c>
      <c r="KC21" s="31">
        <f t="shared" si="270"/>
        <v>3</v>
      </c>
      <c r="KD21" s="29">
        <f t="shared" si="271"/>
        <v>2.6666666666666643</v>
      </c>
      <c r="KE21" s="31">
        <f t="shared" si="272"/>
        <v>0</v>
      </c>
      <c r="KF21" s="32">
        <f t="shared" si="273"/>
        <v>18.333333333333332</v>
      </c>
      <c r="KG21" s="31">
        <f t="shared" si="274"/>
        <v>0</v>
      </c>
      <c r="KH21" s="33">
        <f t="shared" si="275"/>
        <v>18.333333333333332</v>
      </c>
      <c r="KI21" s="31">
        <f t="shared" si="276"/>
        <v>3</v>
      </c>
      <c r="KJ21" s="34">
        <f t="shared" si="277"/>
        <v>3.3333333333333321</v>
      </c>
      <c r="KK21" s="34">
        <f t="shared" si="278"/>
        <v>0</v>
      </c>
      <c r="KL21" s="34">
        <f t="shared" si="279"/>
        <v>0</v>
      </c>
      <c r="KM21" s="34">
        <f t="shared" si="280"/>
        <v>2.8333333333333335</v>
      </c>
      <c r="KN21" s="9">
        <f t="shared" si="281"/>
        <v>5.2</v>
      </c>
      <c r="KO21" s="9">
        <f t="shared" si="282"/>
        <v>26</v>
      </c>
      <c r="KP21" s="9">
        <f t="shared" si="283"/>
        <v>15.6</v>
      </c>
      <c r="KQ21" s="9">
        <f t="shared" si="284"/>
        <v>16.293333333333333</v>
      </c>
      <c r="KR21" s="9">
        <f t="shared" si="285"/>
        <v>16.986666666666665</v>
      </c>
      <c r="KS21" s="9">
        <f t="shared" si="286"/>
        <v>17.68</v>
      </c>
      <c r="KT21" s="9">
        <f t="shared" si="287"/>
        <v>18.373333333333331</v>
      </c>
      <c r="KU21" s="9">
        <f t="shared" si="288"/>
        <v>19.066666666666666</v>
      </c>
      <c r="KV21" s="31">
        <f t="shared" si="289"/>
        <v>0</v>
      </c>
      <c r="KW21" s="29">
        <f t="shared" si="290"/>
        <v>15.6</v>
      </c>
      <c r="KX21" s="31">
        <f t="shared" si="291"/>
        <v>0</v>
      </c>
      <c r="KY21" s="29">
        <f t="shared" si="292"/>
        <v>15.6</v>
      </c>
      <c r="KZ21" s="31">
        <f t="shared" si="293"/>
        <v>3</v>
      </c>
      <c r="LA21" s="29">
        <f t="shared" si="520"/>
        <v>0.59999999999999964</v>
      </c>
      <c r="LB21" s="31">
        <f t="shared" si="294"/>
        <v>0</v>
      </c>
      <c r="LC21" s="29">
        <f t="shared" si="295"/>
        <v>16.293333333333333</v>
      </c>
      <c r="LD21" s="31">
        <f t="shared" si="296"/>
        <v>0</v>
      </c>
      <c r="LE21" s="29">
        <f t="shared" si="297"/>
        <v>16.293333333333333</v>
      </c>
      <c r="LF21" s="31">
        <f t="shared" si="298"/>
        <v>3</v>
      </c>
      <c r="LG21" s="29">
        <f t="shared" si="299"/>
        <v>1.293333333333333</v>
      </c>
      <c r="LH21" s="31">
        <f t="shared" si="300"/>
        <v>0</v>
      </c>
      <c r="LI21" s="29">
        <f t="shared" si="301"/>
        <v>16.986666666666665</v>
      </c>
      <c r="LJ21" s="31">
        <f t="shared" si="302"/>
        <v>0</v>
      </c>
      <c r="LK21" s="29">
        <f t="shared" si="303"/>
        <v>16.986666666666665</v>
      </c>
      <c r="LL21" s="31">
        <f t="shared" si="304"/>
        <v>3</v>
      </c>
      <c r="LM21" s="29">
        <f t="shared" si="305"/>
        <v>1.9866666666666646</v>
      </c>
      <c r="LN21" s="31">
        <f t="shared" si="306"/>
        <v>0</v>
      </c>
      <c r="LO21" s="29">
        <f t="shared" si="307"/>
        <v>17.68</v>
      </c>
      <c r="LP21" s="31">
        <f t="shared" si="308"/>
        <v>0</v>
      </c>
      <c r="LQ21" s="29">
        <f t="shared" si="309"/>
        <v>17.68</v>
      </c>
      <c r="LR21" s="31">
        <f t="shared" si="310"/>
        <v>3</v>
      </c>
      <c r="LS21" s="29">
        <f t="shared" si="311"/>
        <v>2.6799999999999997</v>
      </c>
      <c r="LT21" s="31">
        <f t="shared" si="312"/>
        <v>0</v>
      </c>
      <c r="LU21" s="29">
        <f t="shared" si="313"/>
        <v>18.373333333333331</v>
      </c>
      <c r="LV21" s="31">
        <f t="shared" si="314"/>
        <v>0</v>
      </c>
      <c r="LW21" s="29">
        <f t="shared" si="315"/>
        <v>18.373333333333331</v>
      </c>
      <c r="LX21" s="31">
        <f t="shared" si="316"/>
        <v>3</v>
      </c>
      <c r="LY21" s="29">
        <f t="shared" si="317"/>
        <v>3.3733333333333313</v>
      </c>
      <c r="LZ21" s="31">
        <f t="shared" si="318"/>
        <v>0</v>
      </c>
      <c r="MA21" s="32">
        <f t="shared" si="319"/>
        <v>19.066666666666666</v>
      </c>
      <c r="MB21" s="31">
        <f t="shared" si="320"/>
        <v>0</v>
      </c>
      <c r="MC21" s="33">
        <f t="shared" si="321"/>
        <v>19.066666666666666</v>
      </c>
      <c r="MD21" s="31">
        <f t="shared" si="322"/>
        <v>3</v>
      </c>
      <c r="ME21" s="34">
        <f t="shared" si="323"/>
        <v>4.0666666666666664</v>
      </c>
      <c r="MF21" s="34">
        <f t="shared" si="324"/>
        <v>0</v>
      </c>
      <c r="MG21" s="34">
        <f t="shared" si="325"/>
        <v>0</v>
      </c>
      <c r="MH21" s="34">
        <f t="shared" si="326"/>
        <v>3</v>
      </c>
      <c r="MI21" s="9">
        <f t="shared" si="327"/>
        <v>5.4</v>
      </c>
      <c r="MJ21" s="9">
        <f t="shared" si="328"/>
        <v>27</v>
      </c>
      <c r="MK21" s="9">
        <f t="shared" si="329"/>
        <v>16.2</v>
      </c>
      <c r="ML21" s="9">
        <f t="shared" si="330"/>
        <v>16.919999999999998</v>
      </c>
      <c r="MM21" s="9">
        <f t="shared" si="331"/>
        <v>17.64</v>
      </c>
      <c r="MN21" s="9">
        <f t="shared" si="332"/>
        <v>18.36</v>
      </c>
      <c r="MO21" s="9">
        <f t="shared" si="333"/>
        <v>19.080000000000002</v>
      </c>
      <c r="MP21" s="9">
        <f t="shared" si="334"/>
        <v>19.8</v>
      </c>
      <c r="MQ21" s="31">
        <f t="shared" si="335"/>
        <v>0</v>
      </c>
      <c r="MR21" s="29">
        <f t="shared" si="336"/>
        <v>16.2</v>
      </c>
      <c r="MS21" s="31">
        <f t="shared" si="337"/>
        <v>0</v>
      </c>
      <c r="MT21" s="29">
        <f t="shared" si="338"/>
        <v>16.2</v>
      </c>
      <c r="MU21" s="31">
        <f t="shared" si="339"/>
        <v>3</v>
      </c>
      <c r="MV21" s="29">
        <f t="shared" si="521"/>
        <v>1.1999999999999993</v>
      </c>
      <c r="MW21" s="31">
        <f t="shared" si="340"/>
        <v>0</v>
      </c>
      <c r="MX21" s="29">
        <f t="shared" si="341"/>
        <v>16.919999999999998</v>
      </c>
      <c r="MY21" s="31">
        <f t="shared" si="342"/>
        <v>0</v>
      </c>
      <c r="MZ21" s="29">
        <f t="shared" si="343"/>
        <v>16.919999999999998</v>
      </c>
      <c r="NA21" s="31">
        <f t="shared" si="344"/>
        <v>3</v>
      </c>
      <c r="NB21" s="29">
        <f t="shared" si="345"/>
        <v>1.9199999999999982</v>
      </c>
      <c r="NC21" s="31">
        <f t="shared" si="346"/>
        <v>0</v>
      </c>
      <c r="ND21" s="29">
        <f t="shared" si="347"/>
        <v>17.64</v>
      </c>
      <c r="NE21" s="31">
        <f t="shared" si="348"/>
        <v>0</v>
      </c>
      <c r="NF21" s="29">
        <f t="shared" si="349"/>
        <v>17.64</v>
      </c>
      <c r="NG21" s="31">
        <f t="shared" si="350"/>
        <v>3</v>
      </c>
      <c r="NH21" s="29">
        <f t="shared" si="351"/>
        <v>2.6400000000000006</v>
      </c>
      <c r="NI21" s="31">
        <f t="shared" si="352"/>
        <v>0</v>
      </c>
      <c r="NJ21" s="29">
        <f t="shared" si="353"/>
        <v>18.36</v>
      </c>
      <c r="NK21" s="31">
        <f t="shared" si="354"/>
        <v>0</v>
      </c>
      <c r="NL21" s="29">
        <f t="shared" si="355"/>
        <v>18.36</v>
      </c>
      <c r="NM21" s="31">
        <f t="shared" si="356"/>
        <v>3</v>
      </c>
      <c r="NN21" s="29">
        <f t="shared" si="357"/>
        <v>3.3599999999999994</v>
      </c>
      <c r="NO21" s="31">
        <f t="shared" si="358"/>
        <v>0</v>
      </c>
      <c r="NP21" s="29">
        <f t="shared" si="359"/>
        <v>19.080000000000002</v>
      </c>
      <c r="NQ21" s="31">
        <f t="shared" si="360"/>
        <v>0</v>
      </c>
      <c r="NR21" s="29">
        <f t="shared" si="361"/>
        <v>19.080000000000002</v>
      </c>
      <c r="NS21" s="31">
        <f t="shared" si="362"/>
        <v>3</v>
      </c>
      <c r="NT21" s="29">
        <f t="shared" si="363"/>
        <v>4.0800000000000018</v>
      </c>
      <c r="NU21" s="31">
        <f t="shared" si="364"/>
        <v>0</v>
      </c>
      <c r="NV21" s="32">
        <f t="shared" si="365"/>
        <v>19.8</v>
      </c>
      <c r="NW21" s="31">
        <f t="shared" si="366"/>
        <v>0</v>
      </c>
      <c r="NX21" s="33">
        <f t="shared" si="367"/>
        <v>19.8</v>
      </c>
      <c r="NY21" s="31">
        <f t="shared" si="368"/>
        <v>3</v>
      </c>
      <c r="NZ21" s="34">
        <f t="shared" si="369"/>
        <v>4.8000000000000007</v>
      </c>
      <c r="OA21" s="34">
        <f t="shared" si="370"/>
        <v>0</v>
      </c>
      <c r="OB21" s="34">
        <f t="shared" si="371"/>
        <v>0</v>
      </c>
      <c r="OC21" s="34">
        <f t="shared" si="372"/>
        <v>3</v>
      </c>
      <c r="OD21" s="9">
        <f t="shared" si="373"/>
        <v>5.6</v>
      </c>
      <c r="OE21" s="9">
        <f t="shared" si="374"/>
        <v>28</v>
      </c>
      <c r="OF21" s="9">
        <f t="shared" si="375"/>
        <v>16.799999999999997</v>
      </c>
      <c r="OG21" s="9">
        <f t="shared" si="376"/>
        <v>17.546666666666663</v>
      </c>
      <c r="OH21" s="9">
        <f t="shared" si="377"/>
        <v>18.293333333333329</v>
      </c>
      <c r="OI21" s="9">
        <f t="shared" si="378"/>
        <v>19.04</v>
      </c>
      <c r="OJ21" s="9">
        <f t="shared" si="379"/>
        <v>19.786666666666665</v>
      </c>
      <c r="OK21" s="9">
        <f t="shared" si="380"/>
        <v>20.533333333333331</v>
      </c>
      <c r="OL21" s="31">
        <f t="shared" si="381"/>
        <v>0</v>
      </c>
      <c r="OM21" s="29">
        <f t="shared" si="382"/>
        <v>16.799999999999997</v>
      </c>
      <c r="ON21" s="31">
        <f t="shared" si="383"/>
        <v>0</v>
      </c>
      <c r="OO21" s="29">
        <f t="shared" si="384"/>
        <v>16.799999999999997</v>
      </c>
      <c r="OP21" s="31">
        <f t="shared" si="385"/>
        <v>3</v>
      </c>
      <c r="OQ21" s="29">
        <f t="shared" si="522"/>
        <v>1.7999999999999972</v>
      </c>
      <c r="OR21" s="31">
        <f t="shared" si="386"/>
        <v>0</v>
      </c>
      <c r="OS21" s="29">
        <f t="shared" si="387"/>
        <v>17.546666666666663</v>
      </c>
      <c r="OT21" s="31">
        <f t="shared" si="388"/>
        <v>0</v>
      </c>
      <c r="OU21" s="29">
        <f t="shared" si="389"/>
        <v>17.546666666666663</v>
      </c>
      <c r="OV21" s="31">
        <f t="shared" si="390"/>
        <v>3</v>
      </c>
      <c r="OW21" s="29">
        <f t="shared" si="391"/>
        <v>2.5466666666666633</v>
      </c>
      <c r="OX21" s="31">
        <f t="shared" si="392"/>
        <v>0</v>
      </c>
      <c r="OY21" s="29">
        <f t="shared" si="393"/>
        <v>18.293333333333329</v>
      </c>
      <c r="OZ21" s="31">
        <f t="shared" si="394"/>
        <v>0</v>
      </c>
      <c r="PA21" s="29">
        <f t="shared" si="395"/>
        <v>18.293333333333329</v>
      </c>
      <c r="PB21" s="31">
        <f t="shared" si="396"/>
        <v>3</v>
      </c>
      <c r="PC21" s="29">
        <f t="shared" si="397"/>
        <v>3.2933333333333294</v>
      </c>
      <c r="PD21" s="31">
        <f t="shared" si="398"/>
        <v>0</v>
      </c>
      <c r="PE21" s="29">
        <f t="shared" si="399"/>
        <v>19.04</v>
      </c>
      <c r="PF21" s="31">
        <f t="shared" si="400"/>
        <v>0</v>
      </c>
      <c r="PG21" s="29">
        <f t="shared" si="401"/>
        <v>19.04</v>
      </c>
      <c r="PH21" s="31">
        <f t="shared" si="402"/>
        <v>3</v>
      </c>
      <c r="PI21" s="29">
        <f t="shared" si="403"/>
        <v>4.0399999999999991</v>
      </c>
      <c r="PJ21" s="31">
        <f t="shared" si="404"/>
        <v>0</v>
      </c>
      <c r="PK21" s="29">
        <f t="shared" si="405"/>
        <v>19.786666666666665</v>
      </c>
      <c r="PL21" s="31">
        <f t="shared" si="406"/>
        <v>0</v>
      </c>
      <c r="PM21" s="29">
        <f t="shared" si="407"/>
        <v>19.786666666666665</v>
      </c>
      <c r="PN21" s="31">
        <f t="shared" si="408"/>
        <v>3</v>
      </c>
      <c r="PO21" s="29">
        <f t="shared" si="409"/>
        <v>4.7866666666666653</v>
      </c>
      <c r="PP21" s="31">
        <f t="shared" si="410"/>
        <v>0</v>
      </c>
      <c r="PQ21" s="32">
        <f t="shared" si="411"/>
        <v>20.533333333333331</v>
      </c>
      <c r="PR21" s="31">
        <f t="shared" si="412"/>
        <v>0</v>
      </c>
      <c r="PS21" s="33">
        <f t="shared" si="413"/>
        <v>20.533333333333331</v>
      </c>
      <c r="PT21" s="31">
        <f t="shared" si="414"/>
        <v>4</v>
      </c>
      <c r="PU21" s="34">
        <f t="shared" si="415"/>
        <v>0.53333333333333144</v>
      </c>
      <c r="PV21" s="34">
        <f t="shared" si="416"/>
        <v>0</v>
      </c>
      <c r="PW21" s="34">
        <f t="shared" si="417"/>
        <v>0</v>
      </c>
      <c r="PX21" s="34">
        <f t="shared" si="418"/>
        <v>3.1666666666666665</v>
      </c>
      <c r="PY21" s="9">
        <f t="shared" si="419"/>
        <v>5.8</v>
      </c>
      <c r="PZ21" s="9">
        <f t="shared" si="420"/>
        <v>29</v>
      </c>
      <c r="QA21" s="9">
        <f t="shared" si="421"/>
        <v>17.399999999999999</v>
      </c>
      <c r="QB21" s="9">
        <f t="shared" si="422"/>
        <v>18.173333333333332</v>
      </c>
      <c r="QC21" s="9">
        <f t="shared" si="423"/>
        <v>18.946666666666665</v>
      </c>
      <c r="QD21" s="9">
        <f t="shared" si="424"/>
        <v>19.72</v>
      </c>
      <c r="QE21" s="9">
        <f t="shared" si="425"/>
        <v>20.493333333333332</v>
      </c>
      <c r="QF21" s="9">
        <f t="shared" si="426"/>
        <v>21.266666666666666</v>
      </c>
      <c r="QG21" s="31">
        <f t="shared" si="427"/>
        <v>0</v>
      </c>
      <c r="QH21" s="29">
        <f t="shared" si="428"/>
        <v>17.399999999999999</v>
      </c>
      <c r="QI21" s="31">
        <f t="shared" si="429"/>
        <v>0</v>
      </c>
      <c r="QJ21" s="29">
        <f t="shared" si="430"/>
        <v>17.399999999999999</v>
      </c>
      <c r="QK21" s="31">
        <f t="shared" si="431"/>
        <v>3</v>
      </c>
      <c r="QL21" s="29">
        <f t="shared" si="523"/>
        <v>2.3999999999999986</v>
      </c>
      <c r="QM21" s="31">
        <f t="shared" si="432"/>
        <v>0</v>
      </c>
      <c r="QN21" s="29">
        <f t="shared" si="433"/>
        <v>18.173333333333332</v>
      </c>
      <c r="QO21" s="31">
        <f t="shared" si="434"/>
        <v>0</v>
      </c>
      <c r="QP21" s="29">
        <f t="shared" si="435"/>
        <v>18.173333333333332</v>
      </c>
      <c r="QQ21" s="31">
        <f t="shared" si="436"/>
        <v>3</v>
      </c>
      <c r="QR21" s="29">
        <f t="shared" si="437"/>
        <v>3.173333333333332</v>
      </c>
      <c r="QS21" s="31">
        <f t="shared" si="438"/>
        <v>0</v>
      </c>
      <c r="QT21" s="29">
        <f t="shared" si="439"/>
        <v>18.946666666666665</v>
      </c>
      <c r="QU21" s="31">
        <f t="shared" si="440"/>
        <v>0</v>
      </c>
      <c r="QV21" s="29">
        <f t="shared" si="441"/>
        <v>18.946666666666665</v>
      </c>
      <c r="QW21" s="31">
        <f t="shared" si="442"/>
        <v>3</v>
      </c>
      <c r="QX21" s="29">
        <f t="shared" si="443"/>
        <v>3.9466666666666654</v>
      </c>
      <c r="QY21" s="31">
        <f t="shared" si="444"/>
        <v>0</v>
      </c>
      <c r="QZ21" s="29">
        <f t="shared" si="445"/>
        <v>19.72</v>
      </c>
      <c r="RA21" s="31">
        <f t="shared" si="446"/>
        <v>0</v>
      </c>
      <c r="RB21" s="29">
        <f t="shared" si="447"/>
        <v>19.72</v>
      </c>
      <c r="RC21" s="31">
        <f t="shared" si="448"/>
        <v>3</v>
      </c>
      <c r="RD21" s="29">
        <f t="shared" si="449"/>
        <v>4.7199999999999989</v>
      </c>
      <c r="RE21" s="31">
        <f t="shared" si="450"/>
        <v>0</v>
      </c>
      <c r="RF21" s="29">
        <f t="shared" si="451"/>
        <v>20.493333333333332</v>
      </c>
      <c r="RG21" s="31">
        <f t="shared" si="452"/>
        <v>0</v>
      </c>
      <c r="RH21" s="29">
        <f t="shared" si="453"/>
        <v>20.493333333333332</v>
      </c>
      <c r="RI21" s="31">
        <f t="shared" si="454"/>
        <v>4</v>
      </c>
      <c r="RJ21" s="29">
        <f t="shared" si="455"/>
        <v>0.49333333333333229</v>
      </c>
      <c r="RK21" s="31">
        <f t="shared" si="456"/>
        <v>0</v>
      </c>
      <c r="RL21" s="32">
        <f t="shared" si="457"/>
        <v>21.266666666666666</v>
      </c>
      <c r="RM21" s="31">
        <f t="shared" si="458"/>
        <v>0</v>
      </c>
      <c r="RN21" s="33">
        <f t="shared" si="459"/>
        <v>21.266666666666666</v>
      </c>
      <c r="RO21" s="31">
        <f t="shared" si="460"/>
        <v>4</v>
      </c>
      <c r="RP21" s="34">
        <f t="shared" si="461"/>
        <v>1.2666666666666657</v>
      </c>
      <c r="RQ21" s="34">
        <f t="shared" si="462"/>
        <v>0</v>
      </c>
      <c r="RR21" s="34">
        <f t="shared" si="463"/>
        <v>0</v>
      </c>
      <c r="RS21" s="34">
        <f t="shared" si="464"/>
        <v>3.3333333333333335</v>
      </c>
      <c r="RT21" s="9">
        <f t="shared" si="465"/>
        <v>6</v>
      </c>
      <c r="RU21" s="9">
        <f t="shared" si="466"/>
        <v>30</v>
      </c>
      <c r="RV21" s="9">
        <f t="shared" si="467"/>
        <v>18</v>
      </c>
      <c r="RW21" s="9">
        <f t="shared" si="468"/>
        <v>18.799999999999997</v>
      </c>
      <c r="RX21" s="9">
        <f t="shared" si="469"/>
        <v>19.600000000000001</v>
      </c>
      <c r="RY21" s="9">
        <f t="shared" si="470"/>
        <v>20.399999999999999</v>
      </c>
      <c r="RZ21" s="9">
        <f t="shared" si="471"/>
        <v>21.200000000000003</v>
      </c>
      <c r="SA21" s="9">
        <f t="shared" si="472"/>
        <v>22</v>
      </c>
      <c r="SB21" s="31">
        <f t="shared" si="473"/>
        <v>0</v>
      </c>
      <c r="SC21" s="29">
        <f t="shared" si="474"/>
        <v>18</v>
      </c>
      <c r="SD21" s="31">
        <f t="shared" si="475"/>
        <v>0</v>
      </c>
      <c r="SE21" s="29">
        <f t="shared" si="476"/>
        <v>18</v>
      </c>
      <c r="SF21" s="31">
        <f t="shared" si="477"/>
        <v>3</v>
      </c>
      <c r="SG21" s="29">
        <f t="shared" si="524"/>
        <v>3</v>
      </c>
      <c r="SH21" s="31">
        <f t="shared" si="478"/>
        <v>0</v>
      </c>
      <c r="SI21" s="29">
        <f t="shared" si="479"/>
        <v>18.799999999999997</v>
      </c>
      <c r="SJ21" s="31">
        <f t="shared" si="480"/>
        <v>0</v>
      </c>
      <c r="SK21" s="29">
        <f t="shared" si="481"/>
        <v>18.799999999999997</v>
      </c>
      <c r="SL21" s="31">
        <f t="shared" si="482"/>
        <v>3</v>
      </c>
      <c r="SM21" s="29">
        <f t="shared" si="483"/>
        <v>3.7999999999999972</v>
      </c>
      <c r="SN21" s="31">
        <f t="shared" si="484"/>
        <v>0</v>
      </c>
      <c r="SO21" s="29">
        <f t="shared" si="485"/>
        <v>19.600000000000001</v>
      </c>
      <c r="SP21" s="31">
        <f t="shared" si="486"/>
        <v>0</v>
      </c>
      <c r="SQ21" s="29">
        <f t="shared" si="487"/>
        <v>19.600000000000001</v>
      </c>
      <c r="SR21" s="31">
        <f t="shared" si="488"/>
        <v>3</v>
      </c>
      <c r="SS21" s="29">
        <f t="shared" si="489"/>
        <v>4.6000000000000014</v>
      </c>
      <c r="ST21" s="31">
        <f t="shared" si="490"/>
        <v>0</v>
      </c>
      <c r="SU21" s="29">
        <f t="shared" si="491"/>
        <v>20.399999999999999</v>
      </c>
      <c r="SV21" s="31">
        <f t="shared" si="492"/>
        <v>0</v>
      </c>
      <c r="SW21" s="29">
        <f t="shared" si="493"/>
        <v>20.399999999999999</v>
      </c>
      <c r="SX21" s="31">
        <f t="shared" si="494"/>
        <v>4</v>
      </c>
      <c r="SY21" s="29">
        <f t="shared" si="495"/>
        <v>0.39999999999999858</v>
      </c>
      <c r="SZ21" s="31">
        <f t="shared" si="496"/>
        <v>0</v>
      </c>
      <c r="TA21" s="29">
        <f t="shared" si="497"/>
        <v>21.200000000000003</v>
      </c>
      <c r="TB21" s="31">
        <f t="shared" si="498"/>
        <v>0</v>
      </c>
      <c r="TC21" s="29">
        <f t="shared" si="499"/>
        <v>21.200000000000003</v>
      </c>
      <c r="TD21" s="31">
        <f t="shared" si="500"/>
        <v>4</v>
      </c>
      <c r="TE21" s="29">
        <f t="shared" si="501"/>
        <v>1.2000000000000028</v>
      </c>
      <c r="TF21" s="31">
        <f t="shared" si="502"/>
        <v>0</v>
      </c>
      <c r="TG21" s="32">
        <f t="shared" si="503"/>
        <v>22</v>
      </c>
      <c r="TH21" s="31">
        <f t="shared" si="504"/>
        <v>0</v>
      </c>
      <c r="TI21" s="33">
        <f t="shared" si="505"/>
        <v>22</v>
      </c>
      <c r="TJ21" s="31">
        <f t="shared" si="506"/>
        <v>4</v>
      </c>
      <c r="TK21" s="34">
        <f t="shared" si="507"/>
        <v>2</v>
      </c>
      <c r="TL21" s="34">
        <f t="shared" si="508"/>
        <v>0</v>
      </c>
      <c r="TM21" s="34">
        <f t="shared" si="509"/>
        <v>0</v>
      </c>
      <c r="TN21" s="34">
        <f t="shared" si="510"/>
        <v>3.5</v>
      </c>
      <c r="TO21" s="49">
        <f t="shared" si="511"/>
        <v>0</v>
      </c>
      <c r="TP21" s="49">
        <f t="shared" si="512"/>
        <v>0</v>
      </c>
      <c r="TQ21" s="49">
        <f t="shared" si="513"/>
        <v>2.8030303030303028</v>
      </c>
      <c r="TR21" s="63">
        <f>IF(AND(D21&lt;&gt;"",E21&lt;&gt;""),TQ21*VLOOKUP(C21,Tableau1[#All],10,FALSE)+TP21*VLOOKUP(C21,Tableau1[#All],11,FALSE)+TO21*VLOOKUP(C21,Tableau1[#All],12,FALSE),"")</f>
        <v>1443.560606060606</v>
      </c>
      <c r="TS21" s="64">
        <f>IF(AND(D21&lt;&gt;"",E21&lt;&gt;""),($TQ21/15)*VLOOKUP($C21,Tableau1[#All],11,FALSE)+$TP21*VLOOKUP($C21,Tableau1[#All],11,FALSE)+$TO21*VLOOKUP($C21,Tableau1[#All],12,FALSE),"")</f>
        <v>1887.3737373737372</v>
      </c>
      <c r="TT21" s="119">
        <f>IF(AND(D21&lt;&gt;"",E21&lt;&gt;""),(($TQ21/15)/10)*VLOOKUP($C21,Tableau1[#All],12,FALSE)+($TP21/10)*VLOOKUP($C21,Tableau1[#All],12,FALSE)+$TO21*VLOOKUP($C21,Tableau1[#All],12,FALSE),"")</f>
        <v>0</v>
      </c>
      <c r="TU21" s="121">
        <f t="shared" si="0"/>
        <v>1887.3737373737372</v>
      </c>
    </row>
    <row r="22" spans="2:541" ht="15.75" customHeight="1">
      <c r="B22" s="58">
        <v>7</v>
      </c>
      <c r="C22" s="44" t="s">
        <v>138</v>
      </c>
      <c r="D22" s="110" t="str">
        <f>IF(C22&lt;&gt;"",VLOOKUP(C22,Tableau1[#All],2,FALSE),"")</f>
        <v>Do Eau</v>
      </c>
      <c r="E22" s="44">
        <v>4</v>
      </c>
      <c r="F22" s="55">
        <v>6</v>
      </c>
      <c r="G22" s="51">
        <f t="shared" si="1"/>
        <v>2</v>
      </c>
      <c r="H22" s="30">
        <f>VLOOKUP($C22,Tableau1[#All],3,FALSE)</f>
        <v>5</v>
      </c>
      <c r="I22" s="30">
        <f>VLOOKUP($C22,Tableau1[#All],4,FALSE)</f>
        <v>1</v>
      </c>
      <c r="J22" s="30">
        <f>VLOOKUP($C22,Tableau1[#All],5,FALSE)</f>
        <v>3</v>
      </c>
      <c r="K22" s="30">
        <f>VLOOKUP($C22,Tableau1[#All],6,FALSE)</f>
        <v>1000</v>
      </c>
      <c r="L22" s="30">
        <f>VLOOKUP($C22,Tableau1[#All],7,FALSE)</f>
        <v>5</v>
      </c>
      <c r="M22" s="30">
        <f>VLOOKUP($C22,Tableau1[#All],8,FALSE)</f>
        <v>15</v>
      </c>
      <c r="N22" s="30">
        <f>VLOOKUP($C22,Tableau1[#All],9,FALSE)</f>
        <v>1000</v>
      </c>
      <c r="O22" s="30">
        <f t="shared" si="2"/>
        <v>5</v>
      </c>
      <c r="P22" s="30">
        <f t="shared" si="3"/>
        <v>25</v>
      </c>
      <c r="Q22" s="30">
        <f t="shared" si="4"/>
        <v>1050</v>
      </c>
      <c r="R22" s="9">
        <f t="shared" si="5"/>
        <v>4</v>
      </c>
      <c r="S22" s="9">
        <f t="shared" si="6"/>
        <v>20</v>
      </c>
      <c r="T22" s="9">
        <f t="shared" si="7"/>
        <v>12</v>
      </c>
      <c r="U22" s="9">
        <f t="shared" si="8"/>
        <v>12.533333333333331</v>
      </c>
      <c r="V22" s="9">
        <f t="shared" si="9"/>
        <v>13.066666666666665</v>
      </c>
      <c r="W22" s="9">
        <f t="shared" si="10"/>
        <v>13.6</v>
      </c>
      <c r="X22" s="9">
        <f t="shared" si="11"/>
        <v>14.133333333333333</v>
      </c>
      <c r="Y22" s="9">
        <f t="shared" si="12"/>
        <v>14.666666666666666</v>
      </c>
      <c r="Z22" s="31">
        <f t="shared" si="13"/>
        <v>0</v>
      </c>
      <c r="AA22" s="29">
        <f t="shared" si="14"/>
        <v>12</v>
      </c>
      <c r="AB22" s="31">
        <f t="shared" si="15"/>
        <v>0</v>
      </c>
      <c r="AC22" s="29">
        <f t="shared" si="16"/>
        <v>12</v>
      </c>
      <c r="AD22" s="31">
        <f t="shared" si="17"/>
        <v>2</v>
      </c>
      <c r="AE22" s="29">
        <f t="shared" si="514"/>
        <v>2</v>
      </c>
      <c r="AF22" s="31">
        <f t="shared" si="18"/>
        <v>0</v>
      </c>
      <c r="AG22" s="29">
        <f t="shared" si="19"/>
        <v>12.533333333333331</v>
      </c>
      <c r="AH22" s="31">
        <f t="shared" si="20"/>
        <v>0</v>
      </c>
      <c r="AI22" s="29">
        <f t="shared" si="21"/>
        <v>12.533333333333331</v>
      </c>
      <c r="AJ22" s="31">
        <f t="shared" si="22"/>
        <v>2</v>
      </c>
      <c r="AK22" s="29">
        <f t="shared" si="23"/>
        <v>2.5333333333333314</v>
      </c>
      <c r="AL22" s="31">
        <f t="shared" si="24"/>
        <v>0</v>
      </c>
      <c r="AM22" s="29">
        <f t="shared" si="25"/>
        <v>13.066666666666665</v>
      </c>
      <c r="AN22" s="31">
        <f t="shared" si="26"/>
        <v>0</v>
      </c>
      <c r="AO22" s="29">
        <f t="shared" si="27"/>
        <v>13.066666666666665</v>
      </c>
      <c r="AP22" s="31">
        <f t="shared" si="28"/>
        <v>2</v>
      </c>
      <c r="AQ22" s="29">
        <f t="shared" si="29"/>
        <v>3.0666666666666647</v>
      </c>
      <c r="AR22" s="31">
        <f t="shared" si="30"/>
        <v>0</v>
      </c>
      <c r="AS22" s="29">
        <f t="shared" si="31"/>
        <v>13.6</v>
      </c>
      <c r="AT22" s="31">
        <f t="shared" si="32"/>
        <v>0</v>
      </c>
      <c r="AU22" s="29">
        <f t="shared" si="33"/>
        <v>13.6</v>
      </c>
      <c r="AV22" s="31">
        <f t="shared" si="34"/>
        <v>2</v>
      </c>
      <c r="AW22" s="29">
        <f t="shared" si="35"/>
        <v>3.5999999999999996</v>
      </c>
      <c r="AX22" s="31">
        <f t="shared" si="36"/>
        <v>0</v>
      </c>
      <c r="AY22" s="29">
        <f t="shared" si="37"/>
        <v>14.133333333333333</v>
      </c>
      <c r="AZ22" s="31">
        <f t="shared" si="38"/>
        <v>0</v>
      </c>
      <c r="BA22" s="29">
        <f t="shared" si="39"/>
        <v>14.133333333333333</v>
      </c>
      <c r="BB22" s="31">
        <f t="shared" si="40"/>
        <v>2</v>
      </c>
      <c r="BC22" s="29">
        <f t="shared" si="41"/>
        <v>4.1333333333333329</v>
      </c>
      <c r="BD22" s="31">
        <f t="shared" si="42"/>
        <v>0</v>
      </c>
      <c r="BE22" s="32">
        <f t="shared" si="43"/>
        <v>14.666666666666666</v>
      </c>
      <c r="BF22" s="31">
        <f t="shared" si="44"/>
        <v>0</v>
      </c>
      <c r="BG22" s="33">
        <f t="shared" si="45"/>
        <v>14.666666666666666</v>
      </c>
      <c r="BH22" s="31">
        <f t="shared" si="46"/>
        <v>2</v>
      </c>
      <c r="BI22" s="34">
        <f t="shared" si="47"/>
        <v>4.6666666666666661</v>
      </c>
      <c r="BJ22" s="34">
        <f t="shared" si="48"/>
        <v>0</v>
      </c>
      <c r="BK22" s="34">
        <f t="shared" si="49"/>
        <v>0</v>
      </c>
      <c r="BL22" s="34">
        <f t="shared" si="50"/>
        <v>2</v>
      </c>
      <c r="BM22" s="9">
        <f t="shared" si="51"/>
        <v>4.2</v>
      </c>
      <c r="BN22" s="9">
        <f t="shared" si="52"/>
        <v>21</v>
      </c>
      <c r="BO22" s="9">
        <f t="shared" si="53"/>
        <v>12.6</v>
      </c>
      <c r="BP22" s="9">
        <f t="shared" si="54"/>
        <v>13.16</v>
      </c>
      <c r="BQ22" s="9">
        <f t="shared" si="55"/>
        <v>13.719999999999999</v>
      </c>
      <c r="BR22" s="9">
        <f t="shared" si="56"/>
        <v>14.280000000000001</v>
      </c>
      <c r="BS22" s="9">
        <f t="shared" si="57"/>
        <v>14.84</v>
      </c>
      <c r="BT22" s="9">
        <f t="shared" si="58"/>
        <v>15.400000000000002</v>
      </c>
      <c r="BU22" s="31">
        <f t="shared" si="59"/>
        <v>0</v>
      </c>
      <c r="BV22" s="29">
        <f t="shared" si="60"/>
        <v>12.6</v>
      </c>
      <c r="BW22" s="31">
        <f t="shared" si="61"/>
        <v>0</v>
      </c>
      <c r="BX22" s="29">
        <f t="shared" si="62"/>
        <v>12.6</v>
      </c>
      <c r="BY22" s="31">
        <f t="shared" si="63"/>
        <v>2</v>
      </c>
      <c r="BZ22" s="29">
        <f t="shared" si="515"/>
        <v>2.5999999999999996</v>
      </c>
      <c r="CA22" s="31">
        <f t="shared" si="64"/>
        <v>0</v>
      </c>
      <c r="CB22" s="29">
        <f t="shared" si="65"/>
        <v>13.16</v>
      </c>
      <c r="CC22" s="31">
        <f t="shared" si="66"/>
        <v>0</v>
      </c>
      <c r="CD22" s="29">
        <f t="shared" si="67"/>
        <v>13.16</v>
      </c>
      <c r="CE22" s="31">
        <f t="shared" si="68"/>
        <v>2</v>
      </c>
      <c r="CF22" s="29">
        <f t="shared" si="69"/>
        <v>3.16</v>
      </c>
      <c r="CG22" s="31">
        <f t="shared" si="70"/>
        <v>0</v>
      </c>
      <c r="CH22" s="29">
        <f t="shared" si="71"/>
        <v>13.719999999999999</v>
      </c>
      <c r="CI22" s="31">
        <f t="shared" si="72"/>
        <v>0</v>
      </c>
      <c r="CJ22" s="29">
        <f t="shared" si="73"/>
        <v>13.719999999999999</v>
      </c>
      <c r="CK22" s="31">
        <f t="shared" si="74"/>
        <v>2</v>
      </c>
      <c r="CL22" s="29">
        <f t="shared" si="75"/>
        <v>3.7199999999999989</v>
      </c>
      <c r="CM22" s="31">
        <f t="shared" si="76"/>
        <v>0</v>
      </c>
      <c r="CN22" s="29">
        <f t="shared" si="77"/>
        <v>14.280000000000001</v>
      </c>
      <c r="CO22" s="31">
        <f t="shared" si="78"/>
        <v>0</v>
      </c>
      <c r="CP22" s="29">
        <f t="shared" si="79"/>
        <v>14.280000000000001</v>
      </c>
      <c r="CQ22" s="31">
        <f t="shared" si="80"/>
        <v>2</v>
      </c>
      <c r="CR22" s="29">
        <f t="shared" si="81"/>
        <v>4.2800000000000011</v>
      </c>
      <c r="CS22" s="31">
        <f t="shared" si="82"/>
        <v>0</v>
      </c>
      <c r="CT22" s="29">
        <f t="shared" si="83"/>
        <v>14.84</v>
      </c>
      <c r="CU22" s="31">
        <f t="shared" si="84"/>
        <v>0</v>
      </c>
      <c r="CV22" s="29">
        <f t="shared" si="85"/>
        <v>14.84</v>
      </c>
      <c r="CW22" s="31">
        <f t="shared" si="86"/>
        <v>2</v>
      </c>
      <c r="CX22" s="29">
        <f t="shared" si="87"/>
        <v>4.84</v>
      </c>
      <c r="CY22" s="31">
        <f t="shared" si="88"/>
        <v>0</v>
      </c>
      <c r="CZ22" s="32">
        <f t="shared" si="89"/>
        <v>15.400000000000002</v>
      </c>
      <c r="DA22" s="31">
        <f t="shared" si="90"/>
        <v>0</v>
      </c>
      <c r="DB22" s="33">
        <f t="shared" si="91"/>
        <v>15.400000000000002</v>
      </c>
      <c r="DC22" s="31">
        <f t="shared" si="92"/>
        <v>3</v>
      </c>
      <c r="DD22" s="34">
        <f t="shared" si="93"/>
        <v>0.40000000000000213</v>
      </c>
      <c r="DE22" s="34">
        <f t="shared" si="94"/>
        <v>0</v>
      </c>
      <c r="DF22" s="34">
        <f t="shared" si="95"/>
        <v>0</v>
      </c>
      <c r="DG22" s="34">
        <f t="shared" si="96"/>
        <v>2.1666666666666665</v>
      </c>
      <c r="DH22" s="9">
        <f t="shared" si="97"/>
        <v>4.4000000000000004</v>
      </c>
      <c r="DI22" s="9">
        <f t="shared" si="98"/>
        <v>22</v>
      </c>
      <c r="DJ22" s="9">
        <f t="shared" si="99"/>
        <v>13.2</v>
      </c>
      <c r="DK22" s="9">
        <f t="shared" si="100"/>
        <v>13.786666666666665</v>
      </c>
      <c r="DL22" s="9">
        <f t="shared" si="101"/>
        <v>14.373333333333333</v>
      </c>
      <c r="DM22" s="9">
        <f t="shared" si="102"/>
        <v>14.959999999999999</v>
      </c>
      <c r="DN22" s="9">
        <f t="shared" si="103"/>
        <v>15.546666666666667</v>
      </c>
      <c r="DO22" s="9">
        <f t="shared" si="104"/>
        <v>16.133333333333333</v>
      </c>
      <c r="DP22" s="31">
        <f t="shared" si="105"/>
        <v>0</v>
      </c>
      <c r="DQ22" s="29">
        <f t="shared" si="106"/>
        <v>13.2</v>
      </c>
      <c r="DR22" s="31">
        <f t="shared" si="107"/>
        <v>0</v>
      </c>
      <c r="DS22" s="29">
        <f t="shared" si="108"/>
        <v>13.2</v>
      </c>
      <c r="DT22" s="31">
        <f t="shared" si="109"/>
        <v>2</v>
      </c>
      <c r="DU22" s="29">
        <f t="shared" si="516"/>
        <v>3.1999999999999993</v>
      </c>
      <c r="DV22" s="31">
        <f t="shared" si="110"/>
        <v>0</v>
      </c>
      <c r="DW22" s="29">
        <f t="shared" si="111"/>
        <v>13.786666666666665</v>
      </c>
      <c r="DX22" s="31">
        <f t="shared" si="112"/>
        <v>0</v>
      </c>
      <c r="DY22" s="29">
        <f t="shared" si="113"/>
        <v>13.786666666666665</v>
      </c>
      <c r="DZ22" s="31">
        <f t="shared" si="114"/>
        <v>2</v>
      </c>
      <c r="EA22" s="29">
        <f t="shared" si="115"/>
        <v>3.7866666666666653</v>
      </c>
      <c r="EB22" s="31">
        <f t="shared" si="116"/>
        <v>0</v>
      </c>
      <c r="EC22" s="29">
        <f t="shared" si="117"/>
        <v>14.373333333333333</v>
      </c>
      <c r="ED22" s="31">
        <f t="shared" si="118"/>
        <v>0</v>
      </c>
      <c r="EE22" s="29">
        <f t="shared" si="119"/>
        <v>14.373333333333333</v>
      </c>
      <c r="EF22" s="31">
        <f t="shared" si="120"/>
        <v>2</v>
      </c>
      <c r="EG22" s="29">
        <f t="shared" si="121"/>
        <v>4.3733333333333331</v>
      </c>
      <c r="EH22" s="31">
        <f t="shared" si="122"/>
        <v>0</v>
      </c>
      <c r="EI22" s="29">
        <f t="shared" si="123"/>
        <v>14.959999999999999</v>
      </c>
      <c r="EJ22" s="31">
        <f t="shared" si="124"/>
        <v>0</v>
      </c>
      <c r="EK22" s="29">
        <f t="shared" si="125"/>
        <v>14.959999999999999</v>
      </c>
      <c r="EL22" s="31">
        <f t="shared" si="126"/>
        <v>2</v>
      </c>
      <c r="EM22" s="29">
        <f t="shared" si="127"/>
        <v>4.9599999999999991</v>
      </c>
      <c r="EN22" s="31">
        <f t="shared" si="128"/>
        <v>0</v>
      </c>
      <c r="EO22" s="29">
        <f t="shared" si="129"/>
        <v>15.546666666666667</v>
      </c>
      <c r="EP22" s="31">
        <f t="shared" si="130"/>
        <v>0</v>
      </c>
      <c r="EQ22" s="29">
        <f t="shared" si="131"/>
        <v>15.546666666666667</v>
      </c>
      <c r="ER22" s="31">
        <f t="shared" si="132"/>
        <v>3</v>
      </c>
      <c r="ES22" s="29">
        <f t="shared" si="133"/>
        <v>0.54666666666666686</v>
      </c>
      <c r="ET22" s="31">
        <f t="shared" si="134"/>
        <v>0</v>
      </c>
      <c r="EU22" s="32">
        <f t="shared" si="135"/>
        <v>16.133333333333333</v>
      </c>
      <c r="EV22" s="31">
        <f t="shared" si="136"/>
        <v>0</v>
      </c>
      <c r="EW22" s="33">
        <f t="shared" si="137"/>
        <v>16.133333333333333</v>
      </c>
      <c r="EX22" s="31">
        <f t="shared" si="138"/>
        <v>3</v>
      </c>
      <c r="EY22" s="34">
        <f t="shared" si="139"/>
        <v>1.1333333333333329</v>
      </c>
      <c r="EZ22" s="34">
        <f t="shared" si="140"/>
        <v>0</v>
      </c>
      <c r="FA22" s="34">
        <f t="shared" si="141"/>
        <v>0</v>
      </c>
      <c r="FB22" s="34">
        <f t="shared" si="142"/>
        <v>2.3333333333333335</v>
      </c>
      <c r="FC22" s="9">
        <f t="shared" si="143"/>
        <v>4.5999999999999996</v>
      </c>
      <c r="FD22" s="9">
        <f t="shared" si="144"/>
        <v>23</v>
      </c>
      <c r="FE22" s="9">
        <f t="shared" si="145"/>
        <v>13.799999999999999</v>
      </c>
      <c r="FF22" s="9">
        <f t="shared" si="146"/>
        <v>14.413333333333332</v>
      </c>
      <c r="FG22" s="9">
        <f t="shared" si="147"/>
        <v>15.026666666666666</v>
      </c>
      <c r="FH22" s="9">
        <f t="shared" si="148"/>
        <v>15.639999999999999</v>
      </c>
      <c r="FI22" s="9">
        <f t="shared" si="149"/>
        <v>16.253333333333334</v>
      </c>
      <c r="FJ22" s="9">
        <f t="shared" si="150"/>
        <v>16.866666666666667</v>
      </c>
      <c r="FK22" s="31">
        <f t="shared" si="151"/>
        <v>0</v>
      </c>
      <c r="FL22" s="29">
        <f t="shared" si="152"/>
        <v>13.799999999999999</v>
      </c>
      <c r="FM22" s="31">
        <f t="shared" si="153"/>
        <v>0</v>
      </c>
      <c r="FN22" s="29">
        <f t="shared" si="154"/>
        <v>13.799999999999999</v>
      </c>
      <c r="FO22" s="31">
        <f t="shared" si="155"/>
        <v>2</v>
      </c>
      <c r="FP22" s="29">
        <f t="shared" si="517"/>
        <v>3.7999999999999989</v>
      </c>
      <c r="FQ22" s="31">
        <f t="shared" si="156"/>
        <v>0</v>
      </c>
      <c r="FR22" s="29">
        <f t="shared" si="157"/>
        <v>14.413333333333332</v>
      </c>
      <c r="FS22" s="31">
        <f t="shared" si="158"/>
        <v>0</v>
      </c>
      <c r="FT22" s="29">
        <f t="shared" si="159"/>
        <v>14.413333333333332</v>
      </c>
      <c r="FU22" s="31">
        <f t="shared" si="160"/>
        <v>2</v>
      </c>
      <c r="FV22" s="29">
        <f t="shared" si="161"/>
        <v>4.4133333333333322</v>
      </c>
      <c r="FW22" s="31">
        <f t="shared" si="162"/>
        <v>0</v>
      </c>
      <c r="FX22" s="29">
        <f t="shared" si="163"/>
        <v>15.026666666666666</v>
      </c>
      <c r="FY22" s="31">
        <f t="shared" si="164"/>
        <v>0</v>
      </c>
      <c r="FZ22" s="29">
        <f t="shared" si="165"/>
        <v>15.026666666666666</v>
      </c>
      <c r="GA22" s="31">
        <f t="shared" si="166"/>
        <v>3</v>
      </c>
      <c r="GB22" s="29">
        <f t="shared" si="167"/>
        <v>2.6666666666665506E-2</v>
      </c>
      <c r="GC22" s="31">
        <f t="shared" si="168"/>
        <v>0</v>
      </c>
      <c r="GD22" s="29">
        <f t="shared" si="169"/>
        <v>15.639999999999999</v>
      </c>
      <c r="GE22" s="31">
        <f t="shared" si="170"/>
        <v>0</v>
      </c>
      <c r="GF22" s="29">
        <f t="shared" si="171"/>
        <v>15.639999999999999</v>
      </c>
      <c r="GG22" s="31">
        <f t="shared" si="172"/>
        <v>3</v>
      </c>
      <c r="GH22" s="29">
        <f t="shared" si="173"/>
        <v>0.63999999999999879</v>
      </c>
      <c r="GI22" s="31">
        <f t="shared" si="174"/>
        <v>0</v>
      </c>
      <c r="GJ22" s="29">
        <f t="shared" si="175"/>
        <v>16.253333333333334</v>
      </c>
      <c r="GK22" s="31">
        <f t="shared" si="176"/>
        <v>0</v>
      </c>
      <c r="GL22" s="29">
        <f t="shared" si="177"/>
        <v>16.253333333333334</v>
      </c>
      <c r="GM22" s="31">
        <f t="shared" si="178"/>
        <v>3</v>
      </c>
      <c r="GN22" s="29">
        <f t="shared" si="179"/>
        <v>1.2533333333333339</v>
      </c>
      <c r="GO22" s="31">
        <f t="shared" si="180"/>
        <v>0</v>
      </c>
      <c r="GP22" s="32">
        <f t="shared" si="181"/>
        <v>16.866666666666667</v>
      </c>
      <c r="GQ22" s="31">
        <f t="shared" si="182"/>
        <v>0</v>
      </c>
      <c r="GR22" s="33">
        <f t="shared" si="183"/>
        <v>16.866666666666667</v>
      </c>
      <c r="GS22" s="31">
        <f t="shared" si="184"/>
        <v>3</v>
      </c>
      <c r="GT22" s="34">
        <f t="shared" si="185"/>
        <v>1.8666666666666671</v>
      </c>
      <c r="GU22" s="34">
        <f t="shared" si="186"/>
        <v>0</v>
      </c>
      <c r="GV22" s="34">
        <f t="shared" si="187"/>
        <v>0</v>
      </c>
      <c r="GW22" s="34">
        <f t="shared" si="188"/>
        <v>2.6666666666666665</v>
      </c>
      <c r="GX22" s="9">
        <f t="shared" si="189"/>
        <v>4.8</v>
      </c>
      <c r="GY22" s="9">
        <f t="shared" si="190"/>
        <v>24</v>
      </c>
      <c r="GZ22" s="9">
        <f t="shared" si="191"/>
        <v>14.4</v>
      </c>
      <c r="HA22" s="9">
        <f t="shared" si="192"/>
        <v>15.04</v>
      </c>
      <c r="HB22" s="9">
        <f t="shared" si="193"/>
        <v>15.68</v>
      </c>
      <c r="HC22" s="9">
        <f t="shared" si="194"/>
        <v>16.32</v>
      </c>
      <c r="HD22" s="9">
        <f t="shared" si="195"/>
        <v>16.96</v>
      </c>
      <c r="HE22" s="9">
        <f t="shared" si="196"/>
        <v>17.600000000000001</v>
      </c>
      <c r="HF22" s="31">
        <f t="shared" si="197"/>
        <v>0</v>
      </c>
      <c r="HG22" s="29">
        <f t="shared" si="198"/>
        <v>14.4</v>
      </c>
      <c r="HH22" s="31">
        <f t="shared" si="199"/>
        <v>0</v>
      </c>
      <c r="HI22" s="29">
        <f t="shared" si="200"/>
        <v>14.4</v>
      </c>
      <c r="HJ22" s="31">
        <f t="shared" si="201"/>
        <v>2</v>
      </c>
      <c r="HK22" s="29">
        <f t="shared" si="518"/>
        <v>4.4000000000000004</v>
      </c>
      <c r="HL22" s="31">
        <f t="shared" si="202"/>
        <v>0</v>
      </c>
      <c r="HM22" s="29">
        <f t="shared" si="203"/>
        <v>15.04</v>
      </c>
      <c r="HN22" s="31">
        <f t="shared" si="204"/>
        <v>0</v>
      </c>
      <c r="HO22" s="29">
        <f t="shared" si="205"/>
        <v>15.04</v>
      </c>
      <c r="HP22" s="31">
        <f t="shared" si="206"/>
        <v>3</v>
      </c>
      <c r="HQ22" s="29">
        <f t="shared" si="207"/>
        <v>3.9999999999999147E-2</v>
      </c>
      <c r="HR22" s="31">
        <f t="shared" si="208"/>
        <v>0</v>
      </c>
      <c r="HS22" s="29">
        <f t="shared" si="209"/>
        <v>15.68</v>
      </c>
      <c r="HT22" s="31">
        <f t="shared" si="210"/>
        <v>0</v>
      </c>
      <c r="HU22" s="29">
        <f t="shared" si="211"/>
        <v>15.68</v>
      </c>
      <c r="HV22" s="31">
        <f t="shared" si="212"/>
        <v>3</v>
      </c>
      <c r="HW22" s="29">
        <f t="shared" si="213"/>
        <v>0.67999999999999972</v>
      </c>
      <c r="HX22" s="31">
        <f t="shared" si="214"/>
        <v>0</v>
      </c>
      <c r="HY22" s="29">
        <f t="shared" si="215"/>
        <v>16.32</v>
      </c>
      <c r="HZ22" s="31">
        <f t="shared" si="216"/>
        <v>0</v>
      </c>
      <c r="IA22" s="29">
        <f t="shared" si="217"/>
        <v>16.32</v>
      </c>
      <c r="IB22" s="31">
        <f t="shared" si="218"/>
        <v>3</v>
      </c>
      <c r="IC22" s="29">
        <f t="shared" si="219"/>
        <v>1.3200000000000003</v>
      </c>
      <c r="ID22" s="31">
        <f t="shared" si="220"/>
        <v>0</v>
      </c>
      <c r="IE22" s="29">
        <f t="shared" si="221"/>
        <v>16.96</v>
      </c>
      <c r="IF22" s="31">
        <f t="shared" si="222"/>
        <v>0</v>
      </c>
      <c r="IG22" s="29">
        <f t="shared" si="223"/>
        <v>16.96</v>
      </c>
      <c r="IH22" s="31">
        <f t="shared" si="224"/>
        <v>3</v>
      </c>
      <c r="II22" s="29">
        <f t="shared" si="225"/>
        <v>1.9600000000000009</v>
      </c>
      <c r="IJ22" s="31">
        <f t="shared" si="226"/>
        <v>0</v>
      </c>
      <c r="IK22" s="32">
        <f t="shared" si="227"/>
        <v>17.600000000000001</v>
      </c>
      <c r="IL22" s="31">
        <f t="shared" si="228"/>
        <v>0</v>
      </c>
      <c r="IM22" s="33">
        <f t="shared" si="229"/>
        <v>17.600000000000001</v>
      </c>
      <c r="IN22" s="31">
        <f t="shared" si="230"/>
        <v>3</v>
      </c>
      <c r="IO22" s="34">
        <f t="shared" si="231"/>
        <v>2.6000000000000014</v>
      </c>
      <c r="IP22" s="34">
        <f t="shared" si="232"/>
        <v>0</v>
      </c>
      <c r="IQ22" s="34">
        <f t="shared" si="233"/>
        <v>0</v>
      </c>
      <c r="IR22" s="34">
        <f t="shared" si="234"/>
        <v>2.8333333333333335</v>
      </c>
      <c r="IS22" s="9">
        <f t="shared" si="235"/>
        <v>5</v>
      </c>
      <c r="IT22" s="9">
        <f t="shared" si="236"/>
        <v>25</v>
      </c>
      <c r="IU22" s="9">
        <f t="shared" si="237"/>
        <v>14.999999999999998</v>
      </c>
      <c r="IV22" s="9">
        <f t="shared" si="238"/>
        <v>15.666666666666664</v>
      </c>
      <c r="IW22" s="9">
        <f t="shared" si="239"/>
        <v>16.333333333333332</v>
      </c>
      <c r="IX22" s="9">
        <f t="shared" si="240"/>
        <v>16.999999999999996</v>
      </c>
      <c r="IY22" s="9">
        <f t="shared" si="241"/>
        <v>17.666666666666664</v>
      </c>
      <c r="IZ22" s="9">
        <f t="shared" si="242"/>
        <v>18.333333333333332</v>
      </c>
      <c r="JA22" s="31">
        <f t="shared" si="243"/>
        <v>0</v>
      </c>
      <c r="JB22" s="29">
        <f t="shared" si="244"/>
        <v>14.999999999999998</v>
      </c>
      <c r="JC22" s="31">
        <f t="shared" si="245"/>
        <v>0</v>
      </c>
      <c r="JD22" s="29">
        <f t="shared" si="246"/>
        <v>14.999999999999998</v>
      </c>
      <c r="JE22" s="31">
        <f t="shared" si="247"/>
        <v>2</v>
      </c>
      <c r="JF22" s="29">
        <f t="shared" si="519"/>
        <v>4.9999999999999982</v>
      </c>
      <c r="JG22" s="31">
        <f t="shared" si="248"/>
        <v>0</v>
      </c>
      <c r="JH22" s="29">
        <f t="shared" si="249"/>
        <v>15.666666666666664</v>
      </c>
      <c r="JI22" s="31">
        <f t="shared" si="250"/>
        <v>0</v>
      </c>
      <c r="JJ22" s="29">
        <f t="shared" si="251"/>
        <v>15.666666666666664</v>
      </c>
      <c r="JK22" s="31">
        <f t="shared" si="252"/>
        <v>3</v>
      </c>
      <c r="JL22" s="29">
        <f t="shared" si="253"/>
        <v>0.6666666666666643</v>
      </c>
      <c r="JM22" s="31">
        <f t="shared" si="254"/>
        <v>0</v>
      </c>
      <c r="JN22" s="29">
        <f t="shared" si="255"/>
        <v>16.333333333333332</v>
      </c>
      <c r="JO22" s="31">
        <f t="shared" si="256"/>
        <v>0</v>
      </c>
      <c r="JP22" s="29">
        <f t="shared" si="257"/>
        <v>16.333333333333332</v>
      </c>
      <c r="JQ22" s="31">
        <f t="shared" si="258"/>
        <v>3</v>
      </c>
      <c r="JR22" s="29">
        <f t="shared" si="259"/>
        <v>1.3333333333333321</v>
      </c>
      <c r="JS22" s="31">
        <f t="shared" si="260"/>
        <v>0</v>
      </c>
      <c r="JT22" s="29">
        <f t="shared" si="261"/>
        <v>16.999999999999996</v>
      </c>
      <c r="JU22" s="31">
        <f t="shared" si="262"/>
        <v>0</v>
      </c>
      <c r="JV22" s="29">
        <f t="shared" si="263"/>
        <v>16.999999999999996</v>
      </c>
      <c r="JW22" s="31">
        <f t="shared" si="264"/>
        <v>3</v>
      </c>
      <c r="JX22" s="29">
        <f t="shared" si="265"/>
        <v>1.9999999999999964</v>
      </c>
      <c r="JY22" s="31">
        <f t="shared" si="266"/>
        <v>0</v>
      </c>
      <c r="JZ22" s="29">
        <f t="shared" si="267"/>
        <v>17.666666666666664</v>
      </c>
      <c r="KA22" s="31">
        <f t="shared" si="268"/>
        <v>0</v>
      </c>
      <c r="KB22" s="29">
        <f t="shared" si="269"/>
        <v>17.666666666666664</v>
      </c>
      <c r="KC22" s="31">
        <f t="shared" si="270"/>
        <v>3</v>
      </c>
      <c r="KD22" s="29">
        <f t="shared" si="271"/>
        <v>2.6666666666666643</v>
      </c>
      <c r="KE22" s="31">
        <f t="shared" si="272"/>
        <v>0</v>
      </c>
      <c r="KF22" s="32">
        <f t="shared" si="273"/>
        <v>18.333333333333332</v>
      </c>
      <c r="KG22" s="31">
        <f t="shared" si="274"/>
        <v>0</v>
      </c>
      <c r="KH22" s="33">
        <f t="shared" si="275"/>
        <v>18.333333333333332</v>
      </c>
      <c r="KI22" s="31">
        <f t="shared" si="276"/>
        <v>3</v>
      </c>
      <c r="KJ22" s="34">
        <f t="shared" si="277"/>
        <v>3.3333333333333321</v>
      </c>
      <c r="KK22" s="34">
        <f t="shared" si="278"/>
        <v>0</v>
      </c>
      <c r="KL22" s="34">
        <f t="shared" si="279"/>
        <v>0</v>
      </c>
      <c r="KM22" s="34">
        <f t="shared" si="280"/>
        <v>2.8333333333333335</v>
      </c>
      <c r="KN22" s="9">
        <f t="shared" si="281"/>
        <v>5.2</v>
      </c>
      <c r="KO22" s="9">
        <f t="shared" si="282"/>
        <v>26</v>
      </c>
      <c r="KP22" s="9">
        <f t="shared" si="283"/>
        <v>15.6</v>
      </c>
      <c r="KQ22" s="9">
        <f t="shared" si="284"/>
        <v>16.293333333333333</v>
      </c>
      <c r="KR22" s="9">
        <f t="shared" si="285"/>
        <v>16.986666666666665</v>
      </c>
      <c r="KS22" s="9">
        <f t="shared" si="286"/>
        <v>17.68</v>
      </c>
      <c r="KT22" s="9">
        <f t="shared" si="287"/>
        <v>18.373333333333331</v>
      </c>
      <c r="KU22" s="9">
        <f t="shared" si="288"/>
        <v>19.066666666666666</v>
      </c>
      <c r="KV22" s="31">
        <f t="shared" si="289"/>
        <v>0</v>
      </c>
      <c r="KW22" s="29">
        <f t="shared" si="290"/>
        <v>15.6</v>
      </c>
      <c r="KX22" s="31">
        <f t="shared" si="291"/>
        <v>0</v>
      </c>
      <c r="KY22" s="29">
        <f t="shared" si="292"/>
        <v>15.6</v>
      </c>
      <c r="KZ22" s="31">
        <f t="shared" si="293"/>
        <v>3</v>
      </c>
      <c r="LA22" s="29">
        <f t="shared" si="520"/>
        <v>0.59999999999999964</v>
      </c>
      <c r="LB22" s="31">
        <f t="shared" si="294"/>
        <v>0</v>
      </c>
      <c r="LC22" s="29">
        <f t="shared" si="295"/>
        <v>16.293333333333333</v>
      </c>
      <c r="LD22" s="31">
        <f t="shared" si="296"/>
        <v>0</v>
      </c>
      <c r="LE22" s="29">
        <f t="shared" si="297"/>
        <v>16.293333333333333</v>
      </c>
      <c r="LF22" s="31">
        <f t="shared" si="298"/>
        <v>3</v>
      </c>
      <c r="LG22" s="29">
        <f t="shared" si="299"/>
        <v>1.293333333333333</v>
      </c>
      <c r="LH22" s="31">
        <f t="shared" si="300"/>
        <v>0</v>
      </c>
      <c r="LI22" s="29">
        <f t="shared" si="301"/>
        <v>16.986666666666665</v>
      </c>
      <c r="LJ22" s="31">
        <f t="shared" si="302"/>
        <v>0</v>
      </c>
      <c r="LK22" s="29">
        <f t="shared" si="303"/>
        <v>16.986666666666665</v>
      </c>
      <c r="LL22" s="31">
        <f t="shared" si="304"/>
        <v>3</v>
      </c>
      <c r="LM22" s="29">
        <f t="shared" si="305"/>
        <v>1.9866666666666646</v>
      </c>
      <c r="LN22" s="31">
        <f t="shared" si="306"/>
        <v>0</v>
      </c>
      <c r="LO22" s="29">
        <f t="shared" si="307"/>
        <v>17.68</v>
      </c>
      <c r="LP22" s="31">
        <f t="shared" si="308"/>
        <v>0</v>
      </c>
      <c r="LQ22" s="29">
        <f t="shared" si="309"/>
        <v>17.68</v>
      </c>
      <c r="LR22" s="31">
        <f t="shared" si="310"/>
        <v>3</v>
      </c>
      <c r="LS22" s="29">
        <f t="shared" si="311"/>
        <v>2.6799999999999997</v>
      </c>
      <c r="LT22" s="31">
        <f t="shared" si="312"/>
        <v>0</v>
      </c>
      <c r="LU22" s="29">
        <f t="shared" si="313"/>
        <v>18.373333333333331</v>
      </c>
      <c r="LV22" s="31">
        <f t="shared" si="314"/>
        <v>0</v>
      </c>
      <c r="LW22" s="29">
        <f t="shared" si="315"/>
        <v>18.373333333333331</v>
      </c>
      <c r="LX22" s="31">
        <f t="shared" si="316"/>
        <v>3</v>
      </c>
      <c r="LY22" s="29">
        <f t="shared" si="317"/>
        <v>3.3733333333333313</v>
      </c>
      <c r="LZ22" s="31">
        <f t="shared" si="318"/>
        <v>0</v>
      </c>
      <c r="MA22" s="32">
        <f t="shared" si="319"/>
        <v>19.066666666666666</v>
      </c>
      <c r="MB22" s="31">
        <f t="shared" si="320"/>
        <v>0</v>
      </c>
      <c r="MC22" s="33">
        <f t="shared" si="321"/>
        <v>19.066666666666666</v>
      </c>
      <c r="MD22" s="31">
        <f t="shared" si="322"/>
        <v>3</v>
      </c>
      <c r="ME22" s="34">
        <f t="shared" si="323"/>
        <v>4.0666666666666664</v>
      </c>
      <c r="MF22" s="34">
        <f t="shared" si="324"/>
        <v>0</v>
      </c>
      <c r="MG22" s="34">
        <f t="shared" si="325"/>
        <v>0</v>
      </c>
      <c r="MH22" s="34">
        <f t="shared" si="326"/>
        <v>3</v>
      </c>
      <c r="MI22" s="9">
        <f t="shared" si="327"/>
        <v>5.4</v>
      </c>
      <c r="MJ22" s="9">
        <f t="shared" si="328"/>
        <v>27</v>
      </c>
      <c r="MK22" s="9">
        <f t="shared" si="329"/>
        <v>16.2</v>
      </c>
      <c r="ML22" s="9">
        <f t="shared" si="330"/>
        <v>16.919999999999998</v>
      </c>
      <c r="MM22" s="9">
        <f t="shared" si="331"/>
        <v>17.64</v>
      </c>
      <c r="MN22" s="9">
        <f t="shared" si="332"/>
        <v>18.36</v>
      </c>
      <c r="MO22" s="9">
        <f t="shared" si="333"/>
        <v>19.080000000000002</v>
      </c>
      <c r="MP22" s="9">
        <f t="shared" si="334"/>
        <v>19.8</v>
      </c>
      <c r="MQ22" s="31">
        <f t="shared" si="335"/>
        <v>0</v>
      </c>
      <c r="MR22" s="29">
        <f t="shared" si="336"/>
        <v>16.2</v>
      </c>
      <c r="MS22" s="31">
        <f t="shared" si="337"/>
        <v>0</v>
      </c>
      <c r="MT22" s="29">
        <f t="shared" si="338"/>
        <v>16.2</v>
      </c>
      <c r="MU22" s="31">
        <f t="shared" si="339"/>
        <v>3</v>
      </c>
      <c r="MV22" s="29">
        <f t="shared" si="521"/>
        <v>1.1999999999999993</v>
      </c>
      <c r="MW22" s="31">
        <f t="shared" si="340"/>
        <v>0</v>
      </c>
      <c r="MX22" s="29">
        <f t="shared" si="341"/>
        <v>16.919999999999998</v>
      </c>
      <c r="MY22" s="31">
        <f t="shared" si="342"/>
        <v>0</v>
      </c>
      <c r="MZ22" s="29">
        <f t="shared" si="343"/>
        <v>16.919999999999998</v>
      </c>
      <c r="NA22" s="31">
        <f t="shared" si="344"/>
        <v>3</v>
      </c>
      <c r="NB22" s="29">
        <f t="shared" si="345"/>
        <v>1.9199999999999982</v>
      </c>
      <c r="NC22" s="31">
        <f t="shared" si="346"/>
        <v>0</v>
      </c>
      <c r="ND22" s="29">
        <f t="shared" si="347"/>
        <v>17.64</v>
      </c>
      <c r="NE22" s="31">
        <f t="shared" si="348"/>
        <v>0</v>
      </c>
      <c r="NF22" s="29">
        <f t="shared" si="349"/>
        <v>17.64</v>
      </c>
      <c r="NG22" s="31">
        <f t="shared" si="350"/>
        <v>3</v>
      </c>
      <c r="NH22" s="29">
        <f t="shared" si="351"/>
        <v>2.6400000000000006</v>
      </c>
      <c r="NI22" s="31">
        <f t="shared" si="352"/>
        <v>0</v>
      </c>
      <c r="NJ22" s="29">
        <f t="shared" si="353"/>
        <v>18.36</v>
      </c>
      <c r="NK22" s="31">
        <f t="shared" si="354"/>
        <v>0</v>
      </c>
      <c r="NL22" s="29">
        <f t="shared" si="355"/>
        <v>18.36</v>
      </c>
      <c r="NM22" s="31">
        <f t="shared" si="356"/>
        <v>3</v>
      </c>
      <c r="NN22" s="29">
        <f t="shared" si="357"/>
        <v>3.3599999999999994</v>
      </c>
      <c r="NO22" s="31">
        <f t="shared" si="358"/>
        <v>0</v>
      </c>
      <c r="NP22" s="29">
        <f t="shared" si="359"/>
        <v>19.080000000000002</v>
      </c>
      <c r="NQ22" s="31">
        <f t="shared" si="360"/>
        <v>0</v>
      </c>
      <c r="NR22" s="29">
        <f t="shared" si="361"/>
        <v>19.080000000000002</v>
      </c>
      <c r="NS22" s="31">
        <f t="shared" si="362"/>
        <v>3</v>
      </c>
      <c r="NT22" s="29">
        <f t="shared" si="363"/>
        <v>4.0800000000000018</v>
      </c>
      <c r="NU22" s="31">
        <f t="shared" si="364"/>
        <v>0</v>
      </c>
      <c r="NV22" s="32">
        <f t="shared" si="365"/>
        <v>19.8</v>
      </c>
      <c r="NW22" s="31">
        <f t="shared" si="366"/>
        <v>0</v>
      </c>
      <c r="NX22" s="33">
        <f t="shared" si="367"/>
        <v>19.8</v>
      </c>
      <c r="NY22" s="31">
        <f t="shared" si="368"/>
        <v>3</v>
      </c>
      <c r="NZ22" s="34">
        <f t="shared" si="369"/>
        <v>4.8000000000000007</v>
      </c>
      <c r="OA22" s="34">
        <f t="shared" si="370"/>
        <v>0</v>
      </c>
      <c r="OB22" s="34">
        <f t="shared" si="371"/>
        <v>0</v>
      </c>
      <c r="OC22" s="34">
        <f t="shared" si="372"/>
        <v>3</v>
      </c>
      <c r="OD22" s="9">
        <f t="shared" si="373"/>
        <v>5.6</v>
      </c>
      <c r="OE22" s="9">
        <f t="shared" si="374"/>
        <v>28</v>
      </c>
      <c r="OF22" s="9">
        <f t="shared" si="375"/>
        <v>16.799999999999997</v>
      </c>
      <c r="OG22" s="9">
        <f t="shared" si="376"/>
        <v>17.546666666666663</v>
      </c>
      <c r="OH22" s="9">
        <f t="shared" si="377"/>
        <v>18.293333333333329</v>
      </c>
      <c r="OI22" s="9">
        <f t="shared" si="378"/>
        <v>19.04</v>
      </c>
      <c r="OJ22" s="9">
        <f t="shared" si="379"/>
        <v>19.786666666666665</v>
      </c>
      <c r="OK22" s="9">
        <f t="shared" si="380"/>
        <v>20.533333333333331</v>
      </c>
      <c r="OL22" s="31">
        <f t="shared" si="381"/>
        <v>0</v>
      </c>
      <c r="OM22" s="29">
        <f t="shared" si="382"/>
        <v>16.799999999999997</v>
      </c>
      <c r="ON22" s="31">
        <f t="shared" si="383"/>
        <v>0</v>
      </c>
      <c r="OO22" s="29">
        <f t="shared" si="384"/>
        <v>16.799999999999997</v>
      </c>
      <c r="OP22" s="31">
        <f t="shared" si="385"/>
        <v>3</v>
      </c>
      <c r="OQ22" s="29">
        <f t="shared" si="522"/>
        <v>1.7999999999999972</v>
      </c>
      <c r="OR22" s="31">
        <f t="shared" si="386"/>
        <v>0</v>
      </c>
      <c r="OS22" s="29">
        <f t="shared" si="387"/>
        <v>17.546666666666663</v>
      </c>
      <c r="OT22" s="31">
        <f t="shared" si="388"/>
        <v>0</v>
      </c>
      <c r="OU22" s="29">
        <f t="shared" si="389"/>
        <v>17.546666666666663</v>
      </c>
      <c r="OV22" s="31">
        <f t="shared" si="390"/>
        <v>3</v>
      </c>
      <c r="OW22" s="29">
        <f t="shared" si="391"/>
        <v>2.5466666666666633</v>
      </c>
      <c r="OX22" s="31">
        <f t="shared" si="392"/>
        <v>0</v>
      </c>
      <c r="OY22" s="29">
        <f t="shared" si="393"/>
        <v>18.293333333333329</v>
      </c>
      <c r="OZ22" s="31">
        <f t="shared" si="394"/>
        <v>0</v>
      </c>
      <c r="PA22" s="29">
        <f t="shared" si="395"/>
        <v>18.293333333333329</v>
      </c>
      <c r="PB22" s="31">
        <f t="shared" si="396"/>
        <v>3</v>
      </c>
      <c r="PC22" s="29">
        <f t="shared" si="397"/>
        <v>3.2933333333333294</v>
      </c>
      <c r="PD22" s="31">
        <f t="shared" si="398"/>
        <v>0</v>
      </c>
      <c r="PE22" s="29">
        <f t="shared" si="399"/>
        <v>19.04</v>
      </c>
      <c r="PF22" s="31">
        <f t="shared" si="400"/>
        <v>0</v>
      </c>
      <c r="PG22" s="29">
        <f t="shared" si="401"/>
        <v>19.04</v>
      </c>
      <c r="PH22" s="31">
        <f t="shared" si="402"/>
        <v>3</v>
      </c>
      <c r="PI22" s="29">
        <f t="shared" si="403"/>
        <v>4.0399999999999991</v>
      </c>
      <c r="PJ22" s="31">
        <f t="shared" si="404"/>
        <v>0</v>
      </c>
      <c r="PK22" s="29">
        <f t="shared" si="405"/>
        <v>19.786666666666665</v>
      </c>
      <c r="PL22" s="31">
        <f t="shared" si="406"/>
        <v>0</v>
      </c>
      <c r="PM22" s="29">
        <f t="shared" si="407"/>
        <v>19.786666666666665</v>
      </c>
      <c r="PN22" s="31">
        <f t="shared" si="408"/>
        <v>3</v>
      </c>
      <c r="PO22" s="29">
        <f t="shared" si="409"/>
        <v>4.7866666666666653</v>
      </c>
      <c r="PP22" s="31">
        <f t="shared" si="410"/>
        <v>0</v>
      </c>
      <c r="PQ22" s="32">
        <f t="shared" si="411"/>
        <v>20.533333333333331</v>
      </c>
      <c r="PR22" s="31">
        <f t="shared" si="412"/>
        <v>0</v>
      </c>
      <c r="PS22" s="33">
        <f t="shared" si="413"/>
        <v>20.533333333333331</v>
      </c>
      <c r="PT22" s="31">
        <f t="shared" si="414"/>
        <v>4</v>
      </c>
      <c r="PU22" s="34">
        <f t="shared" si="415"/>
        <v>0.53333333333333144</v>
      </c>
      <c r="PV22" s="34">
        <f t="shared" si="416"/>
        <v>0</v>
      </c>
      <c r="PW22" s="34">
        <f t="shared" si="417"/>
        <v>0</v>
      </c>
      <c r="PX22" s="34">
        <f t="shared" si="418"/>
        <v>3.1666666666666665</v>
      </c>
      <c r="PY22" s="9">
        <f t="shared" si="419"/>
        <v>5.8</v>
      </c>
      <c r="PZ22" s="9">
        <f t="shared" si="420"/>
        <v>29</v>
      </c>
      <c r="QA22" s="9">
        <f t="shared" si="421"/>
        <v>17.399999999999999</v>
      </c>
      <c r="QB22" s="9">
        <f t="shared" si="422"/>
        <v>18.173333333333332</v>
      </c>
      <c r="QC22" s="9">
        <f t="shared" si="423"/>
        <v>18.946666666666665</v>
      </c>
      <c r="QD22" s="9">
        <f t="shared" si="424"/>
        <v>19.72</v>
      </c>
      <c r="QE22" s="9">
        <f t="shared" si="425"/>
        <v>20.493333333333332</v>
      </c>
      <c r="QF22" s="9">
        <f t="shared" si="426"/>
        <v>21.266666666666666</v>
      </c>
      <c r="QG22" s="31">
        <f t="shared" si="427"/>
        <v>0</v>
      </c>
      <c r="QH22" s="29">
        <f t="shared" si="428"/>
        <v>17.399999999999999</v>
      </c>
      <c r="QI22" s="31">
        <f t="shared" si="429"/>
        <v>0</v>
      </c>
      <c r="QJ22" s="29">
        <f t="shared" si="430"/>
        <v>17.399999999999999</v>
      </c>
      <c r="QK22" s="31">
        <f t="shared" si="431"/>
        <v>3</v>
      </c>
      <c r="QL22" s="29">
        <f t="shared" si="523"/>
        <v>2.3999999999999986</v>
      </c>
      <c r="QM22" s="31">
        <f t="shared" si="432"/>
        <v>0</v>
      </c>
      <c r="QN22" s="29">
        <f t="shared" si="433"/>
        <v>18.173333333333332</v>
      </c>
      <c r="QO22" s="31">
        <f t="shared" si="434"/>
        <v>0</v>
      </c>
      <c r="QP22" s="29">
        <f t="shared" si="435"/>
        <v>18.173333333333332</v>
      </c>
      <c r="QQ22" s="31">
        <f t="shared" si="436"/>
        <v>3</v>
      </c>
      <c r="QR22" s="29">
        <f t="shared" si="437"/>
        <v>3.173333333333332</v>
      </c>
      <c r="QS22" s="31">
        <f t="shared" si="438"/>
        <v>0</v>
      </c>
      <c r="QT22" s="29">
        <f t="shared" si="439"/>
        <v>18.946666666666665</v>
      </c>
      <c r="QU22" s="31">
        <f t="shared" si="440"/>
        <v>0</v>
      </c>
      <c r="QV22" s="29">
        <f t="shared" si="441"/>
        <v>18.946666666666665</v>
      </c>
      <c r="QW22" s="31">
        <f t="shared" si="442"/>
        <v>3</v>
      </c>
      <c r="QX22" s="29">
        <f t="shared" si="443"/>
        <v>3.9466666666666654</v>
      </c>
      <c r="QY22" s="31">
        <f t="shared" si="444"/>
        <v>0</v>
      </c>
      <c r="QZ22" s="29">
        <f t="shared" si="445"/>
        <v>19.72</v>
      </c>
      <c r="RA22" s="31">
        <f t="shared" si="446"/>
        <v>0</v>
      </c>
      <c r="RB22" s="29">
        <f t="shared" si="447"/>
        <v>19.72</v>
      </c>
      <c r="RC22" s="31">
        <f t="shared" si="448"/>
        <v>3</v>
      </c>
      <c r="RD22" s="29">
        <f t="shared" si="449"/>
        <v>4.7199999999999989</v>
      </c>
      <c r="RE22" s="31">
        <f t="shared" si="450"/>
        <v>0</v>
      </c>
      <c r="RF22" s="29">
        <f t="shared" si="451"/>
        <v>20.493333333333332</v>
      </c>
      <c r="RG22" s="31">
        <f t="shared" si="452"/>
        <v>0</v>
      </c>
      <c r="RH22" s="29">
        <f t="shared" si="453"/>
        <v>20.493333333333332</v>
      </c>
      <c r="RI22" s="31">
        <f t="shared" si="454"/>
        <v>4</v>
      </c>
      <c r="RJ22" s="29">
        <f t="shared" si="455"/>
        <v>0.49333333333333229</v>
      </c>
      <c r="RK22" s="31">
        <f t="shared" si="456"/>
        <v>0</v>
      </c>
      <c r="RL22" s="32">
        <f t="shared" si="457"/>
        <v>21.266666666666666</v>
      </c>
      <c r="RM22" s="31">
        <f t="shared" si="458"/>
        <v>0</v>
      </c>
      <c r="RN22" s="33">
        <f t="shared" si="459"/>
        <v>21.266666666666666</v>
      </c>
      <c r="RO22" s="31">
        <f t="shared" si="460"/>
        <v>4</v>
      </c>
      <c r="RP22" s="34">
        <f t="shared" si="461"/>
        <v>1.2666666666666657</v>
      </c>
      <c r="RQ22" s="34">
        <f t="shared" si="462"/>
        <v>0</v>
      </c>
      <c r="RR22" s="34">
        <f t="shared" si="463"/>
        <v>0</v>
      </c>
      <c r="RS22" s="34">
        <f t="shared" si="464"/>
        <v>3.3333333333333335</v>
      </c>
      <c r="RT22" s="9">
        <f t="shared" si="465"/>
        <v>6</v>
      </c>
      <c r="RU22" s="9">
        <f t="shared" si="466"/>
        <v>30</v>
      </c>
      <c r="RV22" s="9">
        <f t="shared" si="467"/>
        <v>18</v>
      </c>
      <c r="RW22" s="9">
        <f t="shared" si="468"/>
        <v>18.799999999999997</v>
      </c>
      <c r="RX22" s="9">
        <f t="shared" si="469"/>
        <v>19.600000000000001</v>
      </c>
      <c r="RY22" s="9">
        <f t="shared" si="470"/>
        <v>20.399999999999999</v>
      </c>
      <c r="RZ22" s="9">
        <f t="shared" si="471"/>
        <v>21.200000000000003</v>
      </c>
      <c r="SA22" s="9">
        <f t="shared" si="472"/>
        <v>22</v>
      </c>
      <c r="SB22" s="31">
        <f t="shared" si="473"/>
        <v>0</v>
      </c>
      <c r="SC22" s="29">
        <f t="shared" si="474"/>
        <v>18</v>
      </c>
      <c r="SD22" s="31">
        <f t="shared" si="475"/>
        <v>0</v>
      </c>
      <c r="SE22" s="29">
        <f t="shared" si="476"/>
        <v>18</v>
      </c>
      <c r="SF22" s="31">
        <f t="shared" si="477"/>
        <v>3</v>
      </c>
      <c r="SG22" s="29">
        <f t="shared" si="524"/>
        <v>3</v>
      </c>
      <c r="SH22" s="31">
        <f t="shared" si="478"/>
        <v>0</v>
      </c>
      <c r="SI22" s="29">
        <f t="shared" si="479"/>
        <v>18.799999999999997</v>
      </c>
      <c r="SJ22" s="31">
        <f t="shared" si="480"/>
        <v>0</v>
      </c>
      <c r="SK22" s="29">
        <f t="shared" si="481"/>
        <v>18.799999999999997</v>
      </c>
      <c r="SL22" s="31">
        <f t="shared" si="482"/>
        <v>3</v>
      </c>
      <c r="SM22" s="29">
        <f t="shared" si="483"/>
        <v>3.7999999999999972</v>
      </c>
      <c r="SN22" s="31">
        <f t="shared" si="484"/>
        <v>0</v>
      </c>
      <c r="SO22" s="29">
        <f t="shared" si="485"/>
        <v>19.600000000000001</v>
      </c>
      <c r="SP22" s="31">
        <f t="shared" si="486"/>
        <v>0</v>
      </c>
      <c r="SQ22" s="29">
        <f t="shared" si="487"/>
        <v>19.600000000000001</v>
      </c>
      <c r="SR22" s="31">
        <f t="shared" si="488"/>
        <v>3</v>
      </c>
      <c r="SS22" s="29">
        <f t="shared" si="489"/>
        <v>4.6000000000000014</v>
      </c>
      <c r="ST22" s="31">
        <f t="shared" si="490"/>
        <v>0</v>
      </c>
      <c r="SU22" s="29">
        <f t="shared" si="491"/>
        <v>20.399999999999999</v>
      </c>
      <c r="SV22" s="31">
        <f t="shared" si="492"/>
        <v>0</v>
      </c>
      <c r="SW22" s="29">
        <f t="shared" si="493"/>
        <v>20.399999999999999</v>
      </c>
      <c r="SX22" s="31">
        <f t="shared" si="494"/>
        <v>4</v>
      </c>
      <c r="SY22" s="29">
        <f t="shared" si="495"/>
        <v>0.39999999999999858</v>
      </c>
      <c r="SZ22" s="31">
        <f t="shared" si="496"/>
        <v>0</v>
      </c>
      <c r="TA22" s="29">
        <f t="shared" si="497"/>
        <v>21.200000000000003</v>
      </c>
      <c r="TB22" s="31">
        <f t="shared" si="498"/>
        <v>0</v>
      </c>
      <c r="TC22" s="29">
        <f t="shared" si="499"/>
        <v>21.200000000000003</v>
      </c>
      <c r="TD22" s="31">
        <f t="shared" si="500"/>
        <v>4</v>
      </c>
      <c r="TE22" s="29">
        <f t="shared" si="501"/>
        <v>1.2000000000000028</v>
      </c>
      <c r="TF22" s="31">
        <f t="shared" si="502"/>
        <v>0</v>
      </c>
      <c r="TG22" s="32">
        <f t="shared" si="503"/>
        <v>22</v>
      </c>
      <c r="TH22" s="31">
        <f t="shared" si="504"/>
        <v>0</v>
      </c>
      <c r="TI22" s="33">
        <f t="shared" si="505"/>
        <v>22</v>
      </c>
      <c r="TJ22" s="31">
        <f t="shared" si="506"/>
        <v>4</v>
      </c>
      <c r="TK22" s="34">
        <f t="shared" si="507"/>
        <v>2</v>
      </c>
      <c r="TL22" s="34">
        <f t="shared" si="508"/>
        <v>0</v>
      </c>
      <c r="TM22" s="34">
        <f t="shared" si="509"/>
        <v>0</v>
      </c>
      <c r="TN22" s="34">
        <f t="shared" si="510"/>
        <v>3.5</v>
      </c>
      <c r="TO22" s="49">
        <f t="shared" si="511"/>
        <v>0</v>
      </c>
      <c r="TP22" s="49">
        <f t="shared" si="512"/>
        <v>0</v>
      </c>
      <c r="TQ22" s="49">
        <f t="shared" si="513"/>
        <v>2.8030303030303028</v>
      </c>
      <c r="TR22" s="63">
        <f>IF(AND(D22&lt;&gt;"",E22&lt;&gt;""),TQ22*VLOOKUP(C22,Tableau1[#All],10,FALSE)+TP22*VLOOKUP(C22,Tableau1[#All],11,FALSE)+TO22*VLOOKUP(C22,Tableau1[#All],12,FALSE),"")</f>
        <v>1233.3333333333333</v>
      </c>
      <c r="TS22" s="64">
        <f>IF(AND(D22&lt;&gt;"",E22&lt;&gt;""),($TQ22/15)*VLOOKUP($C22,Tableau1[#All],11,FALSE)+$TP22*VLOOKUP($C22,Tableau1[#All],11,FALSE)+$TO22*VLOOKUP($C22,Tableau1[#All],12,FALSE),"")</f>
        <v>1906.0606060606058</v>
      </c>
      <c r="TT22" s="119">
        <f>IF(AND(D22&lt;&gt;"",E22&lt;&gt;""),(($TQ22/15)/10)*VLOOKUP($C22,Tableau1[#All],12,FALSE)+($TP22/10)*VLOOKUP($C22,Tableau1[#All],12,FALSE)+$TO22*VLOOKUP($C22,Tableau1[#All],12,FALSE),"")</f>
        <v>0</v>
      </c>
      <c r="TU22" s="121">
        <f t="shared" si="0"/>
        <v>1906.0606060606058</v>
      </c>
    </row>
    <row r="23" spans="2:541" ht="15.75" customHeight="1">
      <c r="B23" s="58">
        <v>8</v>
      </c>
      <c r="C23" s="44" t="s">
        <v>129</v>
      </c>
      <c r="D23" s="110" t="str">
        <f>IF(C23&lt;&gt;"",VLOOKUP(C23,Tableau1[#All],2,FALSE),"")</f>
        <v>So</v>
      </c>
      <c r="E23" s="44">
        <v>4</v>
      </c>
      <c r="F23" s="55">
        <v>6</v>
      </c>
      <c r="G23" s="51">
        <f t="shared" si="1"/>
        <v>2</v>
      </c>
      <c r="H23" s="30">
        <f>VLOOKUP($C23,Tableau1[#All],3,FALSE)</f>
        <v>10</v>
      </c>
      <c r="I23" s="30">
        <f>VLOOKUP($C23,Tableau1[#All],4,FALSE)</f>
        <v>1</v>
      </c>
      <c r="J23" s="30">
        <f>VLOOKUP($C23,Tableau1[#All],5,FALSE)</f>
        <v>3</v>
      </c>
      <c r="K23" s="30">
        <f>VLOOKUP($C23,Tableau1[#All],6,FALSE)</f>
        <v>1000</v>
      </c>
      <c r="L23" s="30">
        <f>VLOOKUP($C23,Tableau1[#All],7,FALSE)</f>
        <v>10</v>
      </c>
      <c r="M23" s="30">
        <f>VLOOKUP($C23,Tableau1[#All],8,FALSE)</f>
        <v>30</v>
      </c>
      <c r="N23" s="30">
        <f>VLOOKUP($C23,Tableau1[#All],9,FALSE)</f>
        <v>1000</v>
      </c>
      <c r="O23" s="30">
        <f t="shared" si="2"/>
        <v>10</v>
      </c>
      <c r="P23" s="30">
        <f t="shared" si="3"/>
        <v>50</v>
      </c>
      <c r="Q23" s="30">
        <f t="shared" si="4"/>
        <v>1100</v>
      </c>
      <c r="R23" s="9">
        <f t="shared" si="5"/>
        <v>4</v>
      </c>
      <c r="S23" s="9">
        <f t="shared" si="6"/>
        <v>40</v>
      </c>
      <c r="T23" s="9">
        <f t="shared" si="7"/>
        <v>24</v>
      </c>
      <c r="U23" s="9">
        <f t="shared" si="8"/>
        <v>25.066666666666663</v>
      </c>
      <c r="V23" s="9">
        <f t="shared" si="9"/>
        <v>26.133333333333329</v>
      </c>
      <c r="W23" s="9">
        <f t="shared" si="10"/>
        <v>27.2</v>
      </c>
      <c r="X23" s="9">
        <f t="shared" si="11"/>
        <v>28.266666666666666</v>
      </c>
      <c r="Y23" s="9">
        <f t="shared" si="12"/>
        <v>29.333333333333332</v>
      </c>
      <c r="Z23" s="31">
        <f t="shared" si="13"/>
        <v>0</v>
      </c>
      <c r="AA23" s="29">
        <f t="shared" si="14"/>
        <v>24</v>
      </c>
      <c r="AB23" s="31">
        <f t="shared" si="15"/>
        <v>0</v>
      </c>
      <c r="AC23" s="29">
        <f t="shared" si="16"/>
        <v>24</v>
      </c>
      <c r="AD23" s="31">
        <f t="shared" si="17"/>
        <v>2</v>
      </c>
      <c r="AE23" s="29">
        <f t="shared" si="514"/>
        <v>4</v>
      </c>
      <c r="AF23" s="31">
        <f t="shared" si="18"/>
        <v>0</v>
      </c>
      <c r="AG23" s="29">
        <f t="shared" si="19"/>
        <v>25.066666666666663</v>
      </c>
      <c r="AH23" s="31">
        <f t="shared" si="20"/>
        <v>0</v>
      </c>
      <c r="AI23" s="29">
        <f t="shared" si="21"/>
        <v>25.066666666666663</v>
      </c>
      <c r="AJ23" s="31">
        <f t="shared" si="22"/>
        <v>2</v>
      </c>
      <c r="AK23" s="29">
        <f t="shared" si="23"/>
        <v>5.0666666666666629</v>
      </c>
      <c r="AL23" s="31">
        <f t="shared" si="24"/>
        <v>0</v>
      </c>
      <c r="AM23" s="29">
        <f t="shared" si="25"/>
        <v>26.133333333333329</v>
      </c>
      <c r="AN23" s="31">
        <f t="shared" si="26"/>
        <v>0</v>
      </c>
      <c r="AO23" s="29">
        <f t="shared" si="27"/>
        <v>26.133333333333329</v>
      </c>
      <c r="AP23" s="31">
        <f t="shared" si="28"/>
        <v>2</v>
      </c>
      <c r="AQ23" s="29">
        <f t="shared" si="29"/>
        <v>6.1333333333333293</v>
      </c>
      <c r="AR23" s="31">
        <f t="shared" si="30"/>
        <v>0</v>
      </c>
      <c r="AS23" s="29">
        <f t="shared" si="31"/>
        <v>27.2</v>
      </c>
      <c r="AT23" s="31">
        <f t="shared" si="32"/>
        <v>0</v>
      </c>
      <c r="AU23" s="29">
        <f t="shared" si="33"/>
        <v>27.2</v>
      </c>
      <c r="AV23" s="31">
        <f t="shared" si="34"/>
        <v>2</v>
      </c>
      <c r="AW23" s="29">
        <f t="shared" si="35"/>
        <v>7.1999999999999993</v>
      </c>
      <c r="AX23" s="31">
        <f t="shared" si="36"/>
        <v>0</v>
      </c>
      <c r="AY23" s="29">
        <f t="shared" si="37"/>
        <v>28.266666666666666</v>
      </c>
      <c r="AZ23" s="31">
        <f t="shared" si="38"/>
        <v>0</v>
      </c>
      <c r="BA23" s="29">
        <f t="shared" si="39"/>
        <v>28.266666666666666</v>
      </c>
      <c r="BB23" s="31">
        <f t="shared" si="40"/>
        <v>2</v>
      </c>
      <c r="BC23" s="29">
        <f t="shared" si="41"/>
        <v>8.2666666666666657</v>
      </c>
      <c r="BD23" s="31">
        <f t="shared" si="42"/>
        <v>0</v>
      </c>
      <c r="BE23" s="32">
        <f t="shared" si="43"/>
        <v>29.333333333333332</v>
      </c>
      <c r="BF23" s="31">
        <f t="shared" si="44"/>
        <v>0</v>
      </c>
      <c r="BG23" s="33">
        <f t="shared" si="45"/>
        <v>29.333333333333332</v>
      </c>
      <c r="BH23" s="31">
        <f t="shared" si="46"/>
        <v>2</v>
      </c>
      <c r="BI23" s="34">
        <f t="shared" si="47"/>
        <v>9.3333333333333321</v>
      </c>
      <c r="BJ23" s="34">
        <f t="shared" si="48"/>
        <v>0</v>
      </c>
      <c r="BK23" s="34">
        <f t="shared" si="49"/>
        <v>0</v>
      </c>
      <c r="BL23" s="34">
        <f t="shared" si="50"/>
        <v>2</v>
      </c>
      <c r="BM23" s="9">
        <f t="shared" si="51"/>
        <v>4.2</v>
      </c>
      <c r="BN23" s="9">
        <f t="shared" si="52"/>
        <v>42</v>
      </c>
      <c r="BO23" s="9">
        <f t="shared" si="53"/>
        <v>25.2</v>
      </c>
      <c r="BP23" s="9">
        <f t="shared" si="54"/>
        <v>26.32</v>
      </c>
      <c r="BQ23" s="9">
        <f t="shared" si="55"/>
        <v>27.439999999999998</v>
      </c>
      <c r="BR23" s="9">
        <f t="shared" si="56"/>
        <v>28.560000000000002</v>
      </c>
      <c r="BS23" s="9">
        <f t="shared" si="57"/>
        <v>29.68</v>
      </c>
      <c r="BT23" s="9">
        <f t="shared" si="58"/>
        <v>30.800000000000004</v>
      </c>
      <c r="BU23" s="31">
        <f t="shared" si="59"/>
        <v>0</v>
      </c>
      <c r="BV23" s="29">
        <f t="shared" si="60"/>
        <v>25.2</v>
      </c>
      <c r="BW23" s="31">
        <f t="shared" si="61"/>
        <v>0</v>
      </c>
      <c r="BX23" s="29">
        <f t="shared" si="62"/>
        <v>25.2</v>
      </c>
      <c r="BY23" s="31">
        <f t="shared" si="63"/>
        <v>2</v>
      </c>
      <c r="BZ23" s="29">
        <f t="shared" si="515"/>
        <v>5.1999999999999993</v>
      </c>
      <c r="CA23" s="31">
        <f t="shared" si="64"/>
        <v>0</v>
      </c>
      <c r="CB23" s="29">
        <f t="shared" si="65"/>
        <v>26.32</v>
      </c>
      <c r="CC23" s="31">
        <f t="shared" si="66"/>
        <v>0</v>
      </c>
      <c r="CD23" s="29">
        <f t="shared" si="67"/>
        <v>26.32</v>
      </c>
      <c r="CE23" s="31">
        <f t="shared" si="68"/>
        <v>2</v>
      </c>
      <c r="CF23" s="29">
        <f t="shared" si="69"/>
        <v>6.32</v>
      </c>
      <c r="CG23" s="31">
        <f t="shared" si="70"/>
        <v>0</v>
      </c>
      <c r="CH23" s="29">
        <f t="shared" si="71"/>
        <v>27.439999999999998</v>
      </c>
      <c r="CI23" s="31">
        <f t="shared" si="72"/>
        <v>0</v>
      </c>
      <c r="CJ23" s="29">
        <f t="shared" si="73"/>
        <v>27.439999999999998</v>
      </c>
      <c r="CK23" s="31">
        <f t="shared" si="74"/>
        <v>2</v>
      </c>
      <c r="CL23" s="29">
        <f t="shared" si="75"/>
        <v>7.4399999999999977</v>
      </c>
      <c r="CM23" s="31">
        <f t="shared" si="76"/>
        <v>0</v>
      </c>
      <c r="CN23" s="29">
        <f t="shared" si="77"/>
        <v>28.560000000000002</v>
      </c>
      <c r="CO23" s="31">
        <f t="shared" si="78"/>
        <v>0</v>
      </c>
      <c r="CP23" s="29">
        <f t="shared" si="79"/>
        <v>28.560000000000002</v>
      </c>
      <c r="CQ23" s="31">
        <f t="shared" si="80"/>
        <v>2</v>
      </c>
      <c r="CR23" s="29">
        <f t="shared" si="81"/>
        <v>8.5600000000000023</v>
      </c>
      <c r="CS23" s="31">
        <f t="shared" si="82"/>
        <v>0</v>
      </c>
      <c r="CT23" s="29">
        <f t="shared" si="83"/>
        <v>29.68</v>
      </c>
      <c r="CU23" s="31">
        <f t="shared" si="84"/>
        <v>0</v>
      </c>
      <c r="CV23" s="29">
        <f t="shared" si="85"/>
        <v>29.68</v>
      </c>
      <c r="CW23" s="31">
        <f t="shared" si="86"/>
        <v>2</v>
      </c>
      <c r="CX23" s="29">
        <f t="shared" si="87"/>
        <v>9.68</v>
      </c>
      <c r="CY23" s="31">
        <f t="shared" si="88"/>
        <v>0</v>
      </c>
      <c r="CZ23" s="32">
        <f t="shared" si="89"/>
        <v>30.800000000000004</v>
      </c>
      <c r="DA23" s="31">
        <f t="shared" si="90"/>
        <v>0</v>
      </c>
      <c r="DB23" s="33">
        <f t="shared" si="91"/>
        <v>30.800000000000004</v>
      </c>
      <c r="DC23" s="31">
        <f t="shared" si="92"/>
        <v>3</v>
      </c>
      <c r="DD23" s="34">
        <f t="shared" si="93"/>
        <v>0.80000000000000426</v>
      </c>
      <c r="DE23" s="34">
        <f t="shared" si="94"/>
        <v>0</v>
      </c>
      <c r="DF23" s="34">
        <f t="shared" si="95"/>
        <v>0</v>
      </c>
      <c r="DG23" s="34">
        <f t="shared" si="96"/>
        <v>2.1666666666666665</v>
      </c>
      <c r="DH23" s="9">
        <f t="shared" si="97"/>
        <v>4.4000000000000004</v>
      </c>
      <c r="DI23" s="9">
        <f t="shared" si="98"/>
        <v>44</v>
      </c>
      <c r="DJ23" s="9">
        <f t="shared" si="99"/>
        <v>26.4</v>
      </c>
      <c r="DK23" s="9">
        <f t="shared" si="100"/>
        <v>27.573333333333331</v>
      </c>
      <c r="DL23" s="9">
        <f t="shared" si="101"/>
        <v>28.746666666666666</v>
      </c>
      <c r="DM23" s="9">
        <f t="shared" si="102"/>
        <v>29.919999999999998</v>
      </c>
      <c r="DN23" s="9">
        <f t="shared" si="103"/>
        <v>31.093333333333334</v>
      </c>
      <c r="DO23" s="9">
        <f t="shared" si="104"/>
        <v>32.266666666666666</v>
      </c>
      <c r="DP23" s="31">
        <f t="shared" si="105"/>
        <v>0</v>
      </c>
      <c r="DQ23" s="29">
        <f t="shared" si="106"/>
        <v>26.4</v>
      </c>
      <c r="DR23" s="31">
        <f t="shared" si="107"/>
        <v>0</v>
      </c>
      <c r="DS23" s="29">
        <f t="shared" si="108"/>
        <v>26.4</v>
      </c>
      <c r="DT23" s="31">
        <f t="shared" si="109"/>
        <v>2</v>
      </c>
      <c r="DU23" s="29">
        <f t="shared" si="516"/>
        <v>6.3999999999999986</v>
      </c>
      <c r="DV23" s="31">
        <f t="shared" si="110"/>
        <v>0</v>
      </c>
      <c r="DW23" s="29">
        <f t="shared" si="111"/>
        <v>27.573333333333331</v>
      </c>
      <c r="DX23" s="31">
        <f t="shared" si="112"/>
        <v>0</v>
      </c>
      <c r="DY23" s="29">
        <f t="shared" si="113"/>
        <v>27.573333333333331</v>
      </c>
      <c r="DZ23" s="31">
        <f t="shared" si="114"/>
        <v>2</v>
      </c>
      <c r="EA23" s="29">
        <f t="shared" si="115"/>
        <v>7.5733333333333306</v>
      </c>
      <c r="EB23" s="31">
        <f t="shared" si="116"/>
        <v>0</v>
      </c>
      <c r="EC23" s="29">
        <f t="shared" si="117"/>
        <v>28.746666666666666</v>
      </c>
      <c r="ED23" s="31">
        <f t="shared" si="118"/>
        <v>0</v>
      </c>
      <c r="EE23" s="29">
        <f t="shared" si="119"/>
        <v>28.746666666666666</v>
      </c>
      <c r="EF23" s="31">
        <f t="shared" si="120"/>
        <v>2</v>
      </c>
      <c r="EG23" s="29">
        <f t="shared" si="121"/>
        <v>8.7466666666666661</v>
      </c>
      <c r="EH23" s="31">
        <f t="shared" si="122"/>
        <v>0</v>
      </c>
      <c r="EI23" s="29">
        <f t="shared" si="123"/>
        <v>29.919999999999998</v>
      </c>
      <c r="EJ23" s="31">
        <f t="shared" si="124"/>
        <v>0</v>
      </c>
      <c r="EK23" s="29">
        <f t="shared" si="125"/>
        <v>29.919999999999998</v>
      </c>
      <c r="EL23" s="31">
        <f t="shared" si="126"/>
        <v>2</v>
      </c>
      <c r="EM23" s="29">
        <f t="shared" si="127"/>
        <v>9.9199999999999982</v>
      </c>
      <c r="EN23" s="31">
        <f t="shared" si="128"/>
        <v>0</v>
      </c>
      <c r="EO23" s="29">
        <f t="shared" si="129"/>
        <v>31.093333333333334</v>
      </c>
      <c r="EP23" s="31">
        <f t="shared" si="130"/>
        <v>0</v>
      </c>
      <c r="EQ23" s="29">
        <f t="shared" si="131"/>
        <v>31.093333333333334</v>
      </c>
      <c r="ER23" s="31">
        <f t="shared" si="132"/>
        <v>3</v>
      </c>
      <c r="ES23" s="29">
        <f t="shared" si="133"/>
        <v>1.0933333333333337</v>
      </c>
      <c r="ET23" s="31">
        <f t="shared" si="134"/>
        <v>0</v>
      </c>
      <c r="EU23" s="32">
        <f t="shared" si="135"/>
        <v>32.266666666666666</v>
      </c>
      <c r="EV23" s="31">
        <f t="shared" si="136"/>
        <v>0</v>
      </c>
      <c r="EW23" s="33">
        <f t="shared" si="137"/>
        <v>32.266666666666666</v>
      </c>
      <c r="EX23" s="31">
        <f t="shared" si="138"/>
        <v>3</v>
      </c>
      <c r="EY23" s="34">
        <f t="shared" si="139"/>
        <v>2.2666666666666657</v>
      </c>
      <c r="EZ23" s="34">
        <f t="shared" si="140"/>
        <v>0</v>
      </c>
      <c r="FA23" s="34">
        <f t="shared" si="141"/>
        <v>0</v>
      </c>
      <c r="FB23" s="34">
        <f t="shared" si="142"/>
        <v>2.3333333333333335</v>
      </c>
      <c r="FC23" s="9">
        <f t="shared" si="143"/>
        <v>4.5999999999999996</v>
      </c>
      <c r="FD23" s="9">
        <f t="shared" si="144"/>
        <v>46</v>
      </c>
      <c r="FE23" s="9">
        <f t="shared" si="145"/>
        <v>27.599999999999998</v>
      </c>
      <c r="FF23" s="9">
        <f t="shared" si="146"/>
        <v>28.826666666666664</v>
      </c>
      <c r="FG23" s="9">
        <f t="shared" si="147"/>
        <v>30.053333333333331</v>
      </c>
      <c r="FH23" s="9">
        <f t="shared" si="148"/>
        <v>31.279999999999998</v>
      </c>
      <c r="FI23" s="9">
        <f t="shared" si="149"/>
        <v>32.506666666666668</v>
      </c>
      <c r="FJ23" s="9">
        <f t="shared" si="150"/>
        <v>33.733333333333334</v>
      </c>
      <c r="FK23" s="31">
        <f t="shared" si="151"/>
        <v>0</v>
      </c>
      <c r="FL23" s="29">
        <f t="shared" si="152"/>
        <v>27.599999999999998</v>
      </c>
      <c r="FM23" s="31">
        <f t="shared" si="153"/>
        <v>0</v>
      </c>
      <c r="FN23" s="29">
        <f t="shared" si="154"/>
        <v>27.599999999999998</v>
      </c>
      <c r="FO23" s="31">
        <f t="shared" si="155"/>
        <v>2</v>
      </c>
      <c r="FP23" s="29">
        <f t="shared" si="517"/>
        <v>7.5999999999999979</v>
      </c>
      <c r="FQ23" s="31">
        <f t="shared" si="156"/>
        <v>0</v>
      </c>
      <c r="FR23" s="29">
        <f t="shared" si="157"/>
        <v>28.826666666666664</v>
      </c>
      <c r="FS23" s="31">
        <f t="shared" si="158"/>
        <v>0</v>
      </c>
      <c r="FT23" s="29">
        <f t="shared" si="159"/>
        <v>28.826666666666664</v>
      </c>
      <c r="FU23" s="31">
        <f t="shared" si="160"/>
        <v>2</v>
      </c>
      <c r="FV23" s="29">
        <f t="shared" si="161"/>
        <v>8.8266666666666644</v>
      </c>
      <c r="FW23" s="31">
        <f t="shared" si="162"/>
        <v>0</v>
      </c>
      <c r="FX23" s="29">
        <f t="shared" si="163"/>
        <v>30.053333333333331</v>
      </c>
      <c r="FY23" s="31">
        <f t="shared" si="164"/>
        <v>0</v>
      </c>
      <c r="FZ23" s="29">
        <f t="shared" si="165"/>
        <v>30.053333333333331</v>
      </c>
      <c r="GA23" s="31">
        <f t="shared" si="166"/>
        <v>3</v>
      </c>
      <c r="GB23" s="29">
        <f t="shared" si="167"/>
        <v>5.3333333333331012E-2</v>
      </c>
      <c r="GC23" s="31">
        <f t="shared" si="168"/>
        <v>0</v>
      </c>
      <c r="GD23" s="29">
        <f t="shared" si="169"/>
        <v>31.279999999999998</v>
      </c>
      <c r="GE23" s="31">
        <f t="shared" si="170"/>
        <v>0</v>
      </c>
      <c r="GF23" s="29">
        <f t="shared" si="171"/>
        <v>31.279999999999998</v>
      </c>
      <c r="GG23" s="31">
        <f t="shared" si="172"/>
        <v>3</v>
      </c>
      <c r="GH23" s="29">
        <f t="shared" si="173"/>
        <v>1.2799999999999976</v>
      </c>
      <c r="GI23" s="31">
        <f t="shared" si="174"/>
        <v>0</v>
      </c>
      <c r="GJ23" s="29">
        <f t="shared" si="175"/>
        <v>32.506666666666668</v>
      </c>
      <c r="GK23" s="31">
        <f t="shared" si="176"/>
        <v>0</v>
      </c>
      <c r="GL23" s="29">
        <f t="shared" si="177"/>
        <v>32.506666666666668</v>
      </c>
      <c r="GM23" s="31">
        <f t="shared" si="178"/>
        <v>3</v>
      </c>
      <c r="GN23" s="29">
        <f t="shared" si="179"/>
        <v>2.5066666666666677</v>
      </c>
      <c r="GO23" s="31">
        <f t="shared" si="180"/>
        <v>0</v>
      </c>
      <c r="GP23" s="32">
        <f t="shared" si="181"/>
        <v>33.733333333333334</v>
      </c>
      <c r="GQ23" s="31">
        <f t="shared" si="182"/>
        <v>0</v>
      </c>
      <c r="GR23" s="33">
        <f t="shared" si="183"/>
        <v>33.733333333333334</v>
      </c>
      <c r="GS23" s="31">
        <f t="shared" si="184"/>
        <v>3</v>
      </c>
      <c r="GT23" s="34">
        <f t="shared" si="185"/>
        <v>3.7333333333333343</v>
      </c>
      <c r="GU23" s="34">
        <f t="shared" si="186"/>
        <v>0</v>
      </c>
      <c r="GV23" s="34">
        <f t="shared" si="187"/>
        <v>0</v>
      </c>
      <c r="GW23" s="34">
        <f t="shared" si="188"/>
        <v>2.6666666666666665</v>
      </c>
      <c r="GX23" s="9">
        <f t="shared" si="189"/>
        <v>4.8</v>
      </c>
      <c r="GY23" s="9">
        <f t="shared" si="190"/>
        <v>48</v>
      </c>
      <c r="GZ23" s="9">
        <f t="shared" si="191"/>
        <v>28.8</v>
      </c>
      <c r="HA23" s="9">
        <f t="shared" si="192"/>
        <v>30.08</v>
      </c>
      <c r="HB23" s="9">
        <f t="shared" si="193"/>
        <v>31.36</v>
      </c>
      <c r="HC23" s="9">
        <f t="shared" si="194"/>
        <v>32.64</v>
      </c>
      <c r="HD23" s="9">
        <f t="shared" si="195"/>
        <v>33.92</v>
      </c>
      <c r="HE23" s="9">
        <f t="shared" si="196"/>
        <v>35.200000000000003</v>
      </c>
      <c r="HF23" s="31">
        <f t="shared" si="197"/>
        <v>0</v>
      </c>
      <c r="HG23" s="29">
        <f t="shared" si="198"/>
        <v>28.8</v>
      </c>
      <c r="HH23" s="31">
        <f t="shared" si="199"/>
        <v>0</v>
      </c>
      <c r="HI23" s="29">
        <f t="shared" si="200"/>
        <v>28.8</v>
      </c>
      <c r="HJ23" s="31">
        <f t="shared" si="201"/>
        <v>2</v>
      </c>
      <c r="HK23" s="29">
        <f t="shared" si="518"/>
        <v>8.8000000000000007</v>
      </c>
      <c r="HL23" s="31">
        <f t="shared" si="202"/>
        <v>0</v>
      </c>
      <c r="HM23" s="29">
        <f t="shared" si="203"/>
        <v>30.08</v>
      </c>
      <c r="HN23" s="31">
        <f t="shared" si="204"/>
        <v>0</v>
      </c>
      <c r="HO23" s="29">
        <f t="shared" si="205"/>
        <v>30.08</v>
      </c>
      <c r="HP23" s="31">
        <f t="shared" si="206"/>
        <v>3</v>
      </c>
      <c r="HQ23" s="29">
        <f t="shared" si="207"/>
        <v>7.9999999999998295E-2</v>
      </c>
      <c r="HR23" s="31">
        <f t="shared" si="208"/>
        <v>0</v>
      </c>
      <c r="HS23" s="29">
        <f t="shared" si="209"/>
        <v>31.36</v>
      </c>
      <c r="HT23" s="31">
        <f t="shared" si="210"/>
        <v>0</v>
      </c>
      <c r="HU23" s="29">
        <f t="shared" si="211"/>
        <v>31.36</v>
      </c>
      <c r="HV23" s="31">
        <f t="shared" si="212"/>
        <v>3</v>
      </c>
      <c r="HW23" s="29">
        <f t="shared" si="213"/>
        <v>1.3599999999999994</v>
      </c>
      <c r="HX23" s="31">
        <f t="shared" si="214"/>
        <v>0</v>
      </c>
      <c r="HY23" s="29">
        <f t="shared" si="215"/>
        <v>32.64</v>
      </c>
      <c r="HZ23" s="31">
        <f t="shared" si="216"/>
        <v>0</v>
      </c>
      <c r="IA23" s="29">
        <f t="shared" si="217"/>
        <v>32.64</v>
      </c>
      <c r="IB23" s="31">
        <f t="shared" si="218"/>
        <v>3</v>
      </c>
      <c r="IC23" s="29">
        <f t="shared" si="219"/>
        <v>2.6400000000000006</v>
      </c>
      <c r="ID23" s="31">
        <f t="shared" si="220"/>
        <v>0</v>
      </c>
      <c r="IE23" s="29">
        <f t="shared" si="221"/>
        <v>33.92</v>
      </c>
      <c r="IF23" s="31">
        <f t="shared" si="222"/>
        <v>0</v>
      </c>
      <c r="IG23" s="29">
        <f t="shared" si="223"/>
        <v>33.92</v>
      </c>
      <c r="IH23" s="31">
        <f t="shared" si="224"/>
        <v>3</v>
      </c>
      <c r="II23" s="29">
        <f t="shared" si="225"/>
        <v>3.9200000000000017</v>
      </c>
      <c r="IJ23" s="31">
        <f t="shared" si="226"/>
        <v>0</v>
      </c>
      <c r="IK23" s="32">
        <f t="shared" si="227"/>
        <v>35.200000000000003</v>
      </c>
      <c r="IL23" s="31">
        <f t="shared" si="228"/>
        <v>0</v>
      </c>
      <c r="IM23" s="33">
        <f t="shared" si="229"/>
        <v>35.200000000000003</v>
      </c>
      <c r="IN23" s="31">
        <f t="shared" si="230"/>
        <v>3</v>
      </c>
      <c r="IO23" s="34">
        <f t="shared" si="231"/>
        <v>5.2000000000000028</v>
      </c>
      <c r="IP23" s="34">
        <f t="shared" si="232"/>
        <v>0</v>
      </c>
      <c r="IQ23" s="34">
        <f t="shared" si="233"/>
        <v>0</v>
      </c>
      <c r="IR23" s="34">
        <f t="shared" si="234"/>
        <v>2.8333333333333335</v>
      </c>
      <c r="IS23" s="9">
        <f t="shared" si="235"/>
        <v>5</v>
      </c>
      <c r="IT23" s="9">
        <f t="shared" si="236"/>
        <v>50</v>
      </c>
      <c r="IU23" s="9">
        <f t="shared" si="237"/>
        <v>29.999999999999996</v>
      </c>
      <c r="IV23" s="9">
        <f t="shared" si="238"/>
        <v>31.333333333333329</v>
      </c>
      <c r="IW23" s="9">
        <f t="shared" si="239"/>
        <v>32.666666666666664</v>
      </c>
      <c r="IX23" s="9">
        <f t="shared" si="240"/>
        <v>33.999999999999993</v>
      </c>
      <c r="IY23" s="9">
        <f t="shared" si="241"/>
        <v>35.333333333333329</v>
      </c>
      <c r="IZ23" s="9">
        <f t="shared" si="242"/>
        <v>36.666666666666664</v>
      </c>
      <c r="JA23" s="31">
        <f t="shared" si="243"/>
        <v>0</v>
      </c>
      <c r="JB23" s="29">
        <f t="shared" si="244"/>
        <v>29.999999999999996</v>
      </c>
      <c r="JC23" s="31">
        <f t="shared" si="245"/>
        <v>0</v>
      </c>
      <c r="JD23" s="29">
        <f t="shared" si="246"/>
        <v>29.999999999999996</v>
      </c>
      <c r="JE23" s="31">
        <f t="shared" si="247"/>
        <v>2</v>
      </c>
      <c r="JF23" s="29">
        <f t="shared" si="519"/>
        <v>9.9999999999999964</v>
      </c>
      <c r="JG23" s="31">
        <f t="shared" si="248"/>
        <v>0</v>
      </c>
      <c r="JH23" s="29">
        <f t="shared" si="249"/>
        <v>31.333333333333329</v>
      </c>
      <c r="JI23" s="31">
        <f t="shared" si="250"/>
        <v>0</v>
      </c>
      <c r="JJ23" s="29">
        <f t="shared" si="251"/>
        <v>31.333333333333329</v>
      </c>
      <c r="JK23" s="31">
        <f t="shared" si="252"/>
        <v>3</v>
      </c>
      <c r="JL23" s="29">
        <f t="shared" si="253"/>
        <v>1.3333333333333286</v>
      </c>
      <c r="JM23" s="31">
        <f t="shared" si="254"/>
        <v>0</v>
      </c>
      <c r="JN23" s="29">
        <f t="shared" si="255"/>
        <v>32.666666666666664</v>
      </c>
      <c r="JO23" s="31">
        <f t="shared" si="256"/>
        <v>0</v>
      </c>
      <c r="JP23" s="29">
        <f t="shared" si="257"/>
        <v>32.666666666666664</v>
      </c>
      <c r="JQ23" s="31">
        <f t="shared" si="258"/>
        <v>3</v>
      </c>
      <c r="JR23" s="29">
        <f t="shared" si="259"/>
        <v>2.6666666666666643</v>
      </c>
      <c r="JS23" s="31">
        <f t="shared" si="260"/>
        <v>0</v>
      </c>
      <c r="JT23" s="29">
        <f t="shared" si="261"/>
        <v>33.999999999999993</v>
      </c>
      <c r="JU23" s="31">
        <f t="shared" si="262"/>
        <v>0</v>
      </c>
      <c r="JV23" s="29">
        <f t="shared" si="263"/>
        <v>33.999999999999993</v>
      </c>
      <c r="JW23" s="31">
        <f t="shared" si="264"/>
        <v>3</v>
      </c>
      <c r="JX23" s="29">
        <f t="shared" si="265"/>
        <v>3.9999999999999929</v>
      </c>
      <c r="JY23" s="31">
        <f t="shared" si="266"/>
        <v>0</v>
      </c>
      <c r="JZ23" s="29">
        <f t="shared" si="267"/>
        <v>35.333333333333329</v>
      </c>
      <c r="KA23" s="31">
        <f t="shared" si="268"/>
        <v>0</v>
      </c>
      <c r="KB23" s="29">
        <f t="shared" si="269"/>
        <v>35.333333333333329</v>
      </c>
      <c r="KC23" s="31">
        <f t="shared" si="270"/>
        <v>3</v>
      </c>
      <c r="KD23" s="29">
        <f t="shared" si="271"/>
        <v>5.3333333333333286</v>
      </c>
      <c r="KE23" s="31">
        <f t="shared" si="272"/>
        <v>0</v>
      </c>
      <c r="KF23" s="32">
        <f t="shared" si="273"/>
        <v>36.666666666666664</v>
      </c>
      <c r="KG23" s="31">
        <f t="shared" si="274"/>
        <v>0</v>
      </c>
      <c r="KH23" s="33">
        <f t="shared" si="275"/>
        <v>36.666666666666664</v>
      </c>
      <c r="KI23" s="31">
        <f t="shared" si="276"/>
        <v>3</v>
      </c>
      <c r="KJ23" s="34">
        <f t="shared" si="277"/>
        <v>6.6666666666666643</v>
      </c>
      <c r="KK23" s="34">
        <f t="shared" si="278"/>
        <v>0</v>
      </c>
      <c r="KL23" s="34">
        <f t="shared" si="279"/>
        <v>0</v>
      </c>
      <c r="KM23" s="34">
        <f t="shared" si="280"/>
        <v>2.8333333333333335</v>
      </c>
      <c r="KN23" s="9">
        <f t="shared" si="281"/>
        <v>5.2</v>
      </c>
      <c r="KO23" s="9">
        <f t="shared" si="282"/>
        <v>52</v>
      </c>
      <c r="KP23" s="9">
        <f t="shared" si="283"/>
        <v>31.2</v>
      </c>
      <c r="KQ23" s="9">
        <f t="shared" si="284"/>
        <v>32.586666666666666</v>
      </c>
      <c r="KR23" s="9">
        <f t="shared" si="285"/>
        <v>33.973333333333329</v>
      </c>
      <c r="KS23" s="9">
        <f t="shared" si="286"/>
        <v>35.36</v>
      </c>
      <c r="KT23" s="9">
        <f t="shared" si="287"/>
        <v>36.746666666666663</v>
      </c>
      <c r="KU23" s="9">
        <f t="shared" si="288"/>
        <v>38.133333333333333</v>
      </c>
      <c r="KV23" s="31">
        <f t="shared" si="289"/>
        <v>0</v>
      </c>
      <c r="KW23" s="29">
        <f t="shared" si="290"/>
        <v>31.2</v>
      </c>
      <c r="KX23" s="31">
        <f t="shared" si="291"/>
        <v>0</v>
      </c>
      <c r="KY23" s="29">
        <f t="shared" si="292"/>
        <v>31.2</v>
      </c>
      <c r="KZ23" s="31">
        <f t="shared" si="293"/>
        <v>3</v>
      </c>
      <c r="LA23" s="29">
        <f t="shared" si="520"/>
        <v>1.1999999999999993</v>
      </c>
      <c r="LB23" s="31">
        <f t="shared" si="294"/>
        <v>0</v>
      </c>
      <c r="LC23" s="29">
        <f t="shared" si="295"/>
        <v>32.586666666666666</v>
      </c>
      <c r="LD23" s="31">
        <f t="shared" si="296"/>
        <v>0</v>
      </c>
      <c r="LE23" s="29">
        <f t="shared" si="297"/>
        <v>32.586666666666666</v>
      </c>
      <c r="LF23" s="31">
        <f t="shared" si="298"/>
        <v>3</v>
      </c>
      <c r="LG23" s="29">
        <f t="shared" si="299"/>
        <v>2.586666666666666</v>
      </c>
      <c r="LH23" s="31">
        <f t="shared" si="300"/>
        <v>0</v>
      </c>
      <c r="LI23" s="29">
        <f t="shared" si="301"/>
        <v>33.973333333333329</v>
      </c>
      <c r="LJ23" s="31">
        <f t="shared" si="302"/>
        <v>0</v>
      </c>
      <c r="LK23" s="29">
        <f t="shared" si="303"/>
        <v>33.973333333333329</v>
      </c>
      <c r="LL23" s="31">
        <f t="shared" si="304"/>
        <v>3</v>
      </c>
      <c r="LM23" s="29">
        <f t="shared" si="305"/>
        <v>3.9733333333333292</v>
      </c>
      <c r="LN23" s="31">
        <f t="shared" si="306"/>
        <v>0</v>
      </c>
      <c r="LO23" s="29">
        <f t="shared" si="307"/>
        <v>35.36</v>
      </c>
      <c r="LP23" s="31">
        <f t="shared" si="308"/>
        <v>0</v>
      </c>
      <c r="LQ23" s="29">
        <f t="shared" si="309"/>
        <v>35.36</v>
      </c>
      <c r="LR23" s="31">
        <f t="shared" si="310"/>
        <v>3</v>
      </c>
      <c r="LS23" s="29">
        <f t="shared" si="311"/>
        <v>5.3599999999999994</v>
      </c>
      <c r="LT23" s="31">
        <f t="shared" si="312"/>
        <v>0</v>
      </c>
      <c r="LU23" s="29">
        <f t="shared" si="313"/>
        <v>36.746666666666663</v>
      </c>
      <c r="LV23" s="31">
        <f t="shared" si="314"/>
        <v>0</v>
      </c>
      <c r="LW23" s="29">
        <f t="shared" si="315"/>
        <v>36.746666666666663</v>
      </c>
      <c r="LX23" s="31">
        <f t="shared" si="316"/>
        <v>3</v>
      </c>
      <c r="LY23" s="29">
        <f t="shared" si="317"/>
        <v>6.7466666666666626</v>
      </c>
      <c r="LZ23" s="31">
        <f t="shared" si="318"/>
        <v>0</v>
      </c>
      <c r="MA23" s="32">
        <f t="shared" si="319"/>
        <v>38.133333333333333</v>
      </c>
      <c r="MB23" s="31">
        <f t="shared" si="320"/>
        <v>0</v>
      </c>
      <c r="MC23" s="33">
        <f t="shared" si="321"/>
        <v>38.133333333333333</v>
      </c>
      <c r="MD23" s="31">
        <f t="shared" si="322"/>
        <v>3</v>
      </c>
      <c r="ME23" s="34">
        <f t="shared" si="323"/>
        <v>8.1333333333333329</v>
      </c>
      <c r="MF23" s="34">
        <f t="shared" si="324"/>
        <v>0</v>
      </c>
      <c r="MG23" s="34">
        <f t="shared" si="325"/>
        <v>0</v>
      </c>
      <c r="MH23" s="34">
        <f t="shared" si="326"/>
        <v>3</v>
      </c>
      <c r="MI23" s="9">
        <f t="shared" si="327"/>
        <v>5.4</v>
      </c>
      <c r="MJ23" s="9">
        <f t="shared" si="328"/>
        <v>54</v>
      </c>
      <c r="MK23" s="9">
        <f t="shared" si="329"/>
        <v>32.4</v>
      </c>
      <c r="ML23" s="9">
        <f t="shared" si="330"/>
        <v>33.839999999999996</v>
      </c>
      <c r="MM23" s="9">
        <f t="shared" si="331"/>
        <v>35.28</v>
      </c>
      <c r="MN23" s="9">
        <f t="shared" si="332"/>
        <v>36.72</v>
      </c>
      <c r="MO23" s="9">
        <f t="shared" si="333"/>
        <v>38.160000000000004</v>
      </c>
      <c r="MP23" s="9">
        <f t="shared" si="334"/>
        <v>39.6</v>
      </c>
      <c r="MQ23" s="31">
        <f t="shared" si="335"/>
        <v>0</v>
      </c>
      <c r="MR23" s="29">
        <f t="shared" si="336"/>
        <v>32.4</v>
      </c>
      <c r="MS23" s="31">
        <f t="shared" si="337"/>
        <v>0</v>
      </c>
      <c r="MT23" s="29">
        <f t="shared" si="338"/>
        <v>32.4</v>
      </c>
      <c r="MU23" s="31">
        <f t="shared" si="339"/>
        <v>3</v>
      </c>
      <c r="MV23" s="29">
        <f t="shared" si="521"/>
        <v>2.3999999999999986</v>
      </c>
      <c r="MW23" s="31">
        <f t="shared" si="340"/>
        <v>0</v>
      </c>
      <c r="MX23" s="29">
        <f t="shared" si="341"/>
        <v>33.839999999999996</v>
      </c>
      <c r="MY23" s="31">
        <f t="shared" si="342"/>
        <v>0</v>
      </c>
      <c r="MZ23" s="29">
        <f t="shared" si="343"/>
        <v>33.839999999999996</v>
      </c>
      <c r="NA23" s="31">
        <f t="shared" si="344"/>
        <v>3</v>
      </c>
      <c r="NB23" s="29">
        <f t="shared" si="345"/>
        <v>3.8399999999999963</v>
      </c>
      <c r="NC23" s="31">
        <f t="shared" si="346"/>
        <v>0</v>
      </c>
      <c r="ND23" s="29">
        <f t="shared" si="347"/>
        <v>35.28</v>
      </c>
      <c r="NE23" s="31">
        <f t="shared" si="348"/>
        <v>0</v>
      </c>
      <c r="NF23" s="29">
        <f t="shared" si="349"/>
        <v>35.28</v>
      </c>
      <c r="NG23" s="31">
        <f t="shared" si="350"/>
        <v>3</v>
      </c>
      <c r="NH23" s="29">
        <f t="shared" si="351"/>
        <v>5.2800000000000011</v>
      </c>
      <c r="NI23" s="31">
        <f t="shared" si="352"/>
        <v>0</v>
      </c>
      <c r="NJ23" s="29">
        <f t="shared" si="353"/>
        <v>36.72</v>
      </c>
      <c r="NK23" s="31">
        <f t="shared" si="354"/>
        <v>0</v>
      </c>
      <c r="NL23" s="29">
        <f t="shared" si="355"/>
        <v>36.72</v>
      </c>
      <c r="NM23" s="31">
        <f t="shared" si="356"/>
        <v>3</v>
      </c>
      <c r="NN23" s="29">
        <f t="shared" si="357"/>
        <v>6.7199999999999989</v>
      </c>
      <c r="NO23" s="31">
        <f t="shared" si="358"/>
        <v>0</v>
      </c>
      <c r="NP23" s="29">
        <f t="shared" si="359"/>
        <v>38.160000000000004</v>
      </c>
      <c r="NQ23" s="31">
        <f t="shared" si="360"/>
        <v>0</v>
      </c>
      <c r="NR23" s="29">
        <f t="shared" si="361"/>
        <v>38.160000000000004</v>
      </c>
      <c r="NS23" s="31">
        <f t="shared" si="362"/>
        <v>3</v>
      </c>
      <c r="NT23" s="29">
        <f t="shared" si="363"/>
        <v>8.1600000000000037</v>
      </c>
      <c r="NU23" s="31">
        <f t="shared" si="364"/>
        <v>0</v>
      </c>
      <c r="NV23" s="32">
        <f t="shared" si="365"/>
        <v>39.6</v>
      </c>
      <c r="NW23" s="31">
        <f t="shared" si="366"/>
        <v>0</v>
      </c>
      <c r="NX23" s="33">
        <f t="shared" si="367"/>
        <v>39.6</v>
      </c>
      <c r="NY23" s="31">
        <f t="shared" si="368"/>
        <v>3</v>
      </c>
      <c r="NZ23" s="34">
        <f t="shared" si="369"/>
        <v>9.6000000000000014</v>
      </c>
      <c r="OA23" s="34">
        <f t="shared" si="370"/>
        <v>0</v>
      </c>
      <c r="OB23" s="34">
        <f t="shared" si="371"/>
        <v>0</v>
      </c>
      <c r="OC23" s="34">
        <f t="shared" si="372"/>
        <v>3</v>
      </c>
      <c r="OD23" s="9">
        <f t="shared" si="373"/>
        <v>5.6</v>
      </c>
      <c r="OE23" s="9">
        <f t="shared" si="374"/>
        <v>56</v>
      </c>
      <c r="OF23" s="9">
        <f t="shared" si="375"/>
        <v>33.599999999999994</v>
      </c>
      <c r="OG23" s="9">
        <f t="shared" si="376"/>
        <v>35.093333333333327</v>
      </c>
      <c r="OH23" s="9">
        <f t="shared" si="377"/>
        <v>36.586666666666659</v>
      </c>
      <c r="OI23" s="9">
        <f t="shared" si="378"/>
        <v>38.08</v>
      </c>
      <c r="OJ23" s="9">
        <f t="shared" si="379"/>
        <v>39.573333333333331</v>
      </c>
      <c r="OK23" s="9">
        <f t="shared" si="380"/>
        <v>41.066666666666663</v>
      </c>
      <c r="OL23" s="31">
        <f t="shared" si="381"/>
        <v>0</v>
      </c>
      <c r="OM23" s="29">
        <f t="shared" si="382"/>
        <v>33.599999999999994</v>
      </c>
      <c r="ON23" s="31">
        <f t="shared" si="383"/>
        <v>0</v>
      </c>
      <c r="OO23" s="29">
        <f t="shared" si="384"/>
        <v>33.599999999999994</v>
      </c>
      <c r="OP23" s="31">
        <f t="shared" si="385"/>
        <v>3</v>
      </c>
      <c r="OQ23" s="29">
        <f t="shared" si="522"/>
        <v>3.5999999999999943</v>
      </c>
      <c r="OR23" s="31">
        <f t="shared" si="386"/>
        <v>0</v>
      </c>
      <c r="OS23" s="29">
        <f t="shared" si="387"/>
        <v>35.093333333333327</v>
      </c>
      <c r="OT23" s="31">
        <f t="shared" si="388"/>
        <v>0</v>
      </c>
      <c r="OU23" s="29">
        <f t="shared" si="389"/>
        <v>35.093333333333327</v>
      </c>
      <c r="OV23" s="31">
        <f t="shared" si="390"/>
        <v>3</v>
      </c>
      <c r="OW23" s="29">
        <f t="shared" si="391"/>
        <v>5.0933333333333266</v>
      </c>
      <c r="OX23" s="31">
        <f t="shared" si="392"/>
        <v>0</v>
      </c>
      <c r="OY23" s="29">
        <f t="shared" si="393"/>
        <v>36.586666666666659</v>
      </c>
      <c r="OZ23" s="31">
        <f t="shared" si="394"/>
        <v>0</v>
      </c>
      <c r="PA23" s="29">
        <f t="shared" si="395"/>
        <v>36.586666666666659</v>
      </c>
      <c r="PB23" s="31">
        <f t="shared" si="396"/>
        <v>3</v>
      </c>
      <c r="PC23" s="29">
        <f t="shared" si="397"/>
        <v>6.5866666666666589</v>
      </c>
      <c r="PD23" s="31">
        <f t="shared" si="398"/>
        <v>0</v>
      </c>
      <c r="PE23" s="29">
        <f t="shared" si="399"/>
        <v>38.08</v>
      </c>
      <c r="PF23" s="31">
        <f t="shared" si="400"/>
        <v>0</v>
      </c>
      <c r="PG23" s="29">
        <f t="shared" si="401"/>
        <v>38.08</v>
      </c>
      <c r="PH23" s="31">
        <f t="shared" si="402"/>
        <v>3</v>
      </c>
      <c r="PI23" s="29">
        <f t="shared" si="403"/>
        <v>8.0799999999999983</v>
      </c>
      <c r="PJ23" s="31">
        <f t="shared" si="404"/>
        <v>0</v>
      </c>
      <c r="PK23" s="29">
        <f t="shared" si="405"/>
        <v>39.573333333333331</v>
      </c>
      <c r="PL23" s="31">
        <f t="shared" si="406"/>
        <v>0</v>
      </c>
      <c r="PM23" s="29">
        <f t="shared" si="407"/>
        <v>39.573333333333331</v>
      </c>
      <c r="PN23" s="31">
        <f t="shared" si="408"/>
        <v>3</v>
      </c>
      <c r="PO23" s="29">
        <f t="shared" si="409"/>
        <v>9.5733333333333306</v>
      </c>
      <c r="PP23" s="31">
        <f t="shared" si="410"/>
        <v>0</v>
      </c>
      <c r="PQ23" s="32">
        <f t="shared" si="411"/>
        <v>41.066666666666663</v>
      </c>
      <c r="PR23" s="31">
        <f t="shared" si="412"/>
        <v>0</v>
      </c>
      <c r="PS23" s="33">
        <f t="shared" si="413"/>
        <v>41.066666666666663</v>
      </c>
      <c r="PT23" s="31">
        <f t="shared" si="414"/>
        <v>4</v>
      </c>
      <c r="PU23" s="34">
        <f t="shared" si="415"/>
        <v>1.0666666666666629</v>
      </c>
      <c r="PV23" s="34">
        <f t="shared" si="416"/>
        <v>0</v>
      </c>
      <c r="PW23" s="34">
        <f t="shared" si="417"/>
        <v>0</v>
      </c>
      <c r="PX23" s="34">
        <f t="shared" si="418"/>
        <v>3.1666666666666665</v>
      </c>
      <c r="PY23" s="9">
        <f t="shared" si="419"/>
        <v>5.8</v>
      </c>
      <c r="PZ23" s="9">
        <f t="shared" si="420"/>
        <v>58</v>
      </c>
      <c r="QA23" s="9">
        <f t="shared" si="421"/>
        <v>34.799999999999997</v>
      </c>
      <c r="QB23" s="9">
        <f t="shared" si="422"/>
        <v>36.346666666666664</v>
      </c>
      <c r="QC23" s="9">
        <f t="shared" si="423"/>
        <v>37.893333333333331</v>
      </c>
      <c r="QD23" s="9">
        <f t="shared" si="424"/>
        <v>39.44</v>
      </c>
      <c r="QE23" s="9">
        <f t="shared" si="425"/>
        <v>40.986666666666665</v>
      </c>
      <c r="QF23" s="9">
        <f t="shared" si="426"/>
        <v>42.533333333333331</v>
      </c>
      <c r="QG23" s="31">
        <f t="shared" si="427"/>
        <v>0</v>
      </c>
      <c r="QH23" s="29">
        <f t="shared" si="428"/>
        <v>34.799999999999997</v>
      </c>
      <c r="QI23" s="31">
        <f t="shared" si="429"/>
        <v>0</v>
      </c>
      <c r="QJ23" s="29">
        <f t="shared" si="430"/>
        <v>34.799999999999997</v>
      </c>
      <c r="QK23" s="31">
        <f t="shared" si="431"/>
        <v>3</v>
      </c>
      <c r="QL23" s="29">
        <f t="shared" si="523"/>
        <v>4.7999999999999972</v>
      </c>
      <c r="QM23" s="31">
        <f t="shared" si="432"/>
        <v>0</v>
      </c>
      <c r="QN23" s="29">
        <f t="shared" si="433"/>
        <v>36.346666666666664</v>
      </c>
      <c r="QO23" s="31">
        <f t="shared" si="434"/>
        <v>0</v>
      </c>
      <c r="QP23" s="29">
        <f t="shared" si="435"/>
        <v>36.346666666666664</v>
      </c>
      <c r="QQ23" s="31">
        <f t="shared" si="436"/>
        <v>3</v>
      </c>
      <c r="QR23" s="29">
        <f t="shared" si="437"/>
        <v>6.346666666666664</v>
      </c>
      <c r="QS23" s="31">
        <f t="shared" si="438"/>
        <v>0</v>
      </c>
      <c r="QT23" s="29">
        <f t="shared" si="439"/>
        <v>37.893333333333331</v>
      </c>
      <c r="QU23" s="31">
        <f t="shared" si="440"/>
        <v>0</v>
      </c>
      <c r="QV23" s="29">
        <f t="shared" si="441"/>
        <v>37.893333333333331</v>
      </c>
      <c r="QW23" s="31">
        <f t="shared" si="442"/>
        <v>3</v>
      </c>
      <c r="QX23" s="29">
        <f t="shared" si="443"/>
        <v>7.8933333333333309</v>
      </c>
      <c r="QY23" s="31">
        <f t="shared" si="444"/>
        <v>0</v>
      </c>
      <c r="QZ23" s="29">
        <f t="shared" si="445"/>
        <v>39.44</v>
      </c>
      <c r="RA23" s="31">
        <f t="shared" si="446"/>
        <v>0</v>
      </c>
      <c r="RB23" s="29">
        <f t="shared" si="447"/>
        <v>39.44</v>
      </c>
      <c r="RC23" s="31">
        <f t="shared" si="448"/>
        <v>3</v>
      </c>
      <c r="RD23" s="29">
        <f t="shared" si="449"/>
        <v>9.4399999999999977</v>
      </c>
      <c r="RE23" s="31">
        <f t="shared" si="450"/>
        <v>0</v>
      </c>
      <c r="RF23" s="29">
        <f t="shared" si="451"/>
        <v>40.986666666666665</v>
      </c>
      <c r="RG23" s="31">
        <f t="shared" si="452"/>
        <v>0</v>
      </c>
      <c r="RH23" s="29">
        <f t="shared" si="453"/>
        <v>40.986666666666665</v>
      </c>
      <c r="RI23" s="31">
        <f t="shared" si="454"/>
        <v>4</v>
      </c>
      <c r="RJ23" s="29">
        <f t="shared" si="455"/>
        <v>0.98666666666666458</v>
      </c>
      <c r="RK23" s="31">
        <f t="shared" si="456"/>
        <v>0</v>
      </c>
      <c r="RL23" s="32">
        <f t="shared" si="457"/>
        <v>42.533333333333331</v>
      </c>
      <c r="RM23" s="31">
        <f t="shared" si="458"/>
        <v>0</v>
      </c>
      <c r="RN23" s="33">
        <f t="shared" si="459"/>
        <v>42.533333333333331</v>
      </c>
      <c r="RO23" s="31">
        <f t="shared" si="460"/>
        <v>4</v>
      </c>
      <c r="RP23" s="34">
        <f t="shared" si="461"/>
        <v>2.5333333333333314</v>
      </c>
      <c r="RQ23" s="34">
        <f t="shared" si="462"/>
        <v>0</v>
      </c>
      <c r="RR23" s="34">
        <f t="shared" si="463"/>
        <v>0</v>
      </c>
      <c r="RS23" s="34">
        <f t="shared" si="464"/>
        <v>3.3333333333333335</v>
      </c>
      <c r="RT23" s="9">
        <f t="shared" si="465"/>
        <v>6</v>
      </c>
      <c r="RU23" s="9">
        <f t="shared" si="466"/>
        <v>60</v>
      </c>
      <c r="RV23" s="9">
        <f t="shared" si="467"/>
        <v>36</v>
      </c>
      <c r="RW23" s="9">
        <f t="shared" si="468"/>
        <v>37.599999999999994</v>
      </c>
      <c r="RX23" s="9">
        <f t="shared" si="469"/>
        <v>39.200000000000003</v>
      </c>
      <c r="RY23" s="9">
        <f t="shared" si="470"/>
        <v>40.799999999999997</v>
      </c>
      <c r="RZ23" s="9">
        <f t="shared" si="471"/>
        <v>42.400000000000006</v>
      </c>
      <c r="SA23" s="9">
        <f t="shared" si="472"/>
        <v>44</v>
      </c>
      <c r="SB23" s="31">
        <f t="shared" si="473"/>
        <v>0</v>
      </c>
      <c r="SC23" s="29">
        <f t="shared" si="474"/>
        <v>36</v>
      </c>
      <c r="SD23" s="31">
        <f t="shared" si="475"/>
        <v>0</v>
      </c>
      <c r="SE23" s="29">
        <f t="shared" si="476"/>
        <v>36</v>
      </c>
      <c r="SF23" s="31">
        <f t="shared" si="477"/>
        <v>3</v>
      </c>
      <c r="SG23" s="29">
        <f t="shared" si="524"/>
        <v>6</v>
      </c>
      <c r="SH23" s="31">
        <f t="shared" si="478"/>
        <v>0</v>
      </c>
      <c r="SI23" s="29">
        <f t="shared" si="479"/>
        <v>37.599999999999994</v>
      </c>
      <c r="SJ23" s="31">
        <f t="shared" si="480"/>
        <v>0</v>
      </c>
      <c r="SK23" s="29">
        <f t="shared" si="481"/>
        <v>37.599999999999994</v>
      </c>
      <c r="SL23" s="31">
        <f t="shared" si="482"/>
        <v>3</v>
      </c>
      <c r="SM23" s="29">
        <f t="shared" si="483"/>
        <v>7.5999999999999943</v>
      </c>
      <c r="SN23" s="31">
        <f t="shared" si="484"/>
        <v>0</v>
      </c>
      <c r="SO23" s="29">
        <f t="shared" si="485"/>
        <v>39.200000000000003</v>
      </c>
      <c r="SP23" s="31">
        <f t="shared" si="486"/>
        <v>0</v>
      </c>
      <c r="SQ23" s="29">
        <f t="shared" si="487"/>
        <v>39.200000000000003</v>
      </c>
      <c r="SR23" s="31">
        <f t="shared" si="488"/>
        <v>3</v>
      </c>
      <c r="SS23" s="29">
        <f t="shared" si="489"/>
        <v>9.2000000000000028</v>
      </c>
      <c r="ST23" s="31">
        <f t="shared" si="490"/>
        <v>0</v>
      </c>
      <c r="SU23" s="29">
        <f t="shared" si="491"/>
        <v>40.799999999999997</v>
      </c>
      <c r="SV23" s="31">
        <f t="shared" si="492"/>
        <v>0</v>
      </c>
      <c r="SW23" s="29">
        <f t="shared" si="493"/>
        <v>40.799999999999997</v>
      </c>
      <c r="SX23" s="31">
        <f t="shared" si="494"/>
        <v>4</v>
      </c>
      <c r="SY23" s="29">
        <f t="shared" si="495"/>
        <v>0.79999999999999716</v>
      </c>
      <c r="SZ23" s="31">
        <f t="shared" si="496"/>
        <v>0</v>
      </c>
      <c r="TA23" s="29">
        <f t="shared" si="497"/>
        <v>42.400000000000006</v>
      </c>
      <c r="TB23" s="31">
        <f t="shared" si="498"/>
        <v>0</v>
      </c>
      <c r="TC23" s="29">
        <f t="shared" si="499"/>
        <v>42.400000000000006</v>
      </c>
      <c r="TD23" s="31">
        <f t="shared" si="500"/>
        <v>4</v>
      </c>
      <c r="TE23" s="29">
        <f t="shared" si="501"/>
        <v>2.4000000000000057</v>
      </c>
      <c r="TF23" s="31">
        <f t="shared" si="502"/>
        <v>0</v>
      </c>
      <c r="TG23" s="32">
        <f t="shared" si="503"/>
        <v>44</v>
      </c>
      <c r="TH23" s="31">
        <f t="shared" si="504"/>
        <v>0</v>
      </c>
      <c r="TI23" s="33">
        <f t="shared" si="505"/>
        <v>44</v>
      </c>
      <c r="TJ23" s="31">
        <f t="shared" si="506"/>
        <v>4</v>
      </c>
      <c r="TK23" s="34">
        <f t="shared" si="507"/>
        <v>4</v>
      </c>
      <c r="TL23" s="34">
        <f t="shared" si="508"/>
        <v>0</v>
      </c>
      <c r="TM23" s="34">
        <f t="shared" si="509"/>
        <v>0</v>
      </c>
      <c r="TN23" s="34">
        <f t="shared" si="510"/>
        <v>3.5</v>
      </c>
      <c r="TO23" s="49">
        <f t="shared" si="511"/>
        <v>0</v>
      </c>
      <c r="TP23" s="49">
        <f t="shared" si="512"/>
        <v>0</v>
      </c>
      <c r="TQ23" s="49">
        <f t="shared" si="513"/>
        <v>2.8030303030303028</v>
      </c>
      <c r="TR23" s="63">
        <f>IF(AND(D23&lt;&gt;"",E23&lt;&gt;""),TQ23*VLOOKUP(C23,Tableau1[#All],10,FALSE)+TP23*VLOOKUP(C23,Tableau1[#All],11,FALSE)+TO23*VLOOKUP(C23,Tableau1[#All],12,FALSE),"")</f>
        <v>187.80303030303028</v>
      </c>
      <c r="TS23" s="64">
        <f>IF(AND(D23&lt;&gt;"",E23&lt;&gt;""),($TQ23/15)*VLOOKUP($C23,Tableau1[#All],11,FALSE)+$TP23*VLOOKUP($C23,Tableau1[#All],11,FALSE)+$TO23*VLOOKUP($C23,Tableau1[#All],12,FALSE),"")</f>
        <v>56.24747474747474</v>
      </c>
      <c r="TT23" s="119">
        <f>IF(AND(D23&lt;&gt;"",E23&lt;&gt;""),(($TQ23/15)/10)*VLOOKUP($C23,Tableau1[#All],12,FALSE)+($TP23/10)*VLOOKUP($C23,Tableau1[#All],12,FALSE)+$TO23*VLOOKUP($C23,Tableau1[#All],12,FALSE),"")</f>
        <v>0</v>
      </c>
      <c r="TU23" s="121">
        <f t="shared" si="0"/>
        <v>187.80303030303028</v>
      </c>
    </row>
    <row r="24" spans="2:541" ht="15.75" customHeight="1">
      <c r="B24" s="58">
        <v>9</v>
      </c>
      <c r="C24" s="44" t="s">
        <v>123</v>
      </c>
      <c r="D24" s="110" t="str">
        <f>IF(C24&lt;&gt;"",VLOOKUP(C24,Tableau1[#All],2,FALSE),"")</f>
        <v>Prospe</v>
      </c>
      <c r="E24" s="44">
        <v>11</v>
      </c>
      <c r="F24" s="55">
        <v>15</v>
      </c>
      <c r="G24" s="51">
        <f t="shared" si="1"/>
        <v>4</v>
      </c>
      <c r="H24" s="30">
        <f>VLOOKUP($C24,Tableau1[#All],3,FALSE)</f>
        <v>3</v>
      </c>
      <c r="I24" s="30">
        <f>VLOOKUP($C24,Tableau1[#All],4,FALSE)</f>
        <v>1</v>
      </c>
      <c r="J24" s="30">
        <f>VLOOKUP($C24,Tableau1[#All],5,FALSE)</f>
        <v>3</v>
      </c>
      <c r="K24" s="30">
        <f>VLOOKUP($C24,Tableau1[#All],6,FALSE)</f>
        <v>1000</v>
      </c>
      <c r="L24" s="30">
        <f>VLOOKUP($C24,Tableau1[#All],7,FALSE)</f>
        <v>3</v>
      </c>
      <c r="M24" s="30">
        <f>VLOOKUP($C24,Tableau1[#All],8,FALSE)</f>
        <v>9</v>
      </c>
      <c r="N24" s="30">
        <f>VLOOKUP($C24,Tableau1[#All],9,FALSE)</f>
        <v>1000</v>
      </c>
      <c r="O24" s="30">
        <f t="shared" si="2"/>
        <v>3</v>
      </c>
      <c r="P24" s="30">
        <f t="shared" si="3"/>
        <v>15</v>
      </c>
      <c r="Q24" s="30">
        <f t="shared" si="4"/>
        <v>1030</v>
      </c>
      <c r="R24" s="9">
        <f t="shared" si="5"/>
        <v>11</v>
      </c>
      <c r="S24" s="9">
        <f t="shared" si="6"/>
        <v>33</v>
      </c>
      <c r="T24" s="9">
        <f t="shared" si="7"/>
        <v>19.8</v>
      </c>
      <c r="U24" s="9">
        <f t="shared" si="8"/>
        <v>20.68</v>
      </c>
      <c r="V24" s="9">
        <f t="shared" si="9"/>
        <v>21.56</v>
      </c>
      <c r="W24" s="9">
        <f t="shared" si="10"/>
        <v>22.44</v>
      </c>
      <c r="X24" s="9">
        <f t="shared" si="11"/>
        <v>23.32</v>
      </c>
      <c r="Y24" s="9">
        <f t="shared" si="12"/>
        <v>24.200000000000003</v>
      </c>
      <c r="Z24" s="31">
        <f t="shared" si="13"/>
        <v>0</v>
      </c>
      <c r="AA24" s="29">
        <f t="shared" si="14"/>
        <v>19.8</v>
      </c>
      <c r="AB24" s="31">
        <f t="shared" si="15"/>
        <v>1</v>
      </c>
      <c r="AC24" s="29">
        <f t="shared" si="16"/>
        <v>10.8</v>
      </c>
      <c r="AD24" s="31">
        <f t="shared" si="17"/>
        <v>3</v>
      </c>
      <c r="AE24" s="29">
        <f t="shared" si="514"/>
        <v>1.8000000000000007</v>
      </c>
      <c r="AF24" s="31">
        <f t="shared" si="18"/>
        <v>0</v>
      </c>
      <c r="AG24" s="29">
        <f t="shared" si="19"/>
        <v>20.68</v>
      </c>
      <c r="AH24" s="31">
        <f t="shared" si="20"/>
        <v>1</v>
      </c>
      <c r="AI24" s="29">
        <f t="shared" si="21"/>
        <v>11.68</v>
      </c>
      <c r="AJ24" s="31">
        <f t="shared" si="22"/>
        <v>3</v>
      </c>
      <c r="AK24" s="29">
        <f t="shared" si="23"/>
        <v>2.6799999999999997</v>
      </c>
      <c r="AL24" s="31">
        <f t="shared" si="24"/>
        <v>0</v>
      </c>
      <c r="AM24" s="29">
        <f t="shared" si="25"/>
        <v>21.56</v>
      </c>
      <c r="AN24" s="31">
        <f t="shared" si="26"/>
        <v>1</v>
      </c>
      <c r="AO24" s="29">
        <f t="shared" si="27"/>
        <v>12.559999999999999</v>
      </c>
      <c r="AP24" s="31">
        <f t="shared" si="28"/>
        <v>4</v>
      </c>
      <c r="AQ24" s="29">
        <f t="shared" si="29"/>
        <v>0.55999999999999872</v>
      </c>
      <c r="AR24" s="31">
        <f t="shared" si="30"/>
        <v>0</v>
      </c>
      <c r="AS24" s="29">
        <f t="shared" si="31"/>
        <v>22.44</v>
      </c>
      <c r="AT24" s="31">
        <f t="shared" si="32"/>
        <v>1</v>
      </c>
      <c r="AU24" s="29">
        <f t="shared" si="33"/>
        <v>13.440000000000001</v>
      </c>
      <c r="AV24" s="31">
        <f t="shared" si="34"/>
        <v>4</v>
      </c>
      <c r="AW24" s="29">
        <f t="shared" si="35"/>
        <v>1.4400000000000013</v>
      </c>
      <c r="AX24" s="31">
        <f t="shared" si="36"/>
        <v>0</v>
      </c>
      <c r="AY24" s="29">
        <f t="shared" si="37"/>
        <v>23.32</v>
      </c>
      <c r="AZ24" s="31">
        <f t="shared" si="38"/>
        <v>1</v>
      </c>
      <c r="BA24" s="29">
        <f t="shared" si="39"/>
        <v>14.32</v>
      </c>
      <c r="BB24" s="31">
        <f t="shared" si="40"/>
        <v>4</v>
      </c>
      <c r="BC24" s="29">
        <f t="shared" si="41"/>
        <v>2.3200000000000003</v>
      </c>
      <c r="BD24" s="31">
        <f t="shared" si="42"/>
        <v>0</v>
      </c>
      <c r="BE24" s="32">
        <f t="shared" si="43"/>
        <v>24.200000000000003</v>
      </c>
      <c r="BF24" s="31">
        <f t="shared" si="44"/>
        <v>1</v>
      </c>
      <c r="BG24" s="33">
        <f t="shared" si="45"/>
        <v>15.200000000000003</v>
      </c>
      <c r="BH24" s="31">
        <f t="shared" si="46"/>
        <v>5</v>
      </c>
      <c r="BI24" s="34">
        <f t="shared" si="47"/>
        <v>0.20000000000000284</v>
      </c>
      <c r="BJ24" s="34">
        <f t="shared" si="48"/>
        <v>0</v>
      </c>
      <c r="BK24" s="34">
        <f t="shared" si="49"/>
        <v>1</v>
      </c>
      <c r="BL24" s="34">
        <f t="shared" si="50"/>
        <v>3.8333333333333335</v>
      </c>
      <c r="BM24" s="9">
        <f t="shared" si="51"/>
        <v>11.4</v>
      </c>
      <c r="BN24" s="9">
        <f t="shared" si="52"/>
        <v>34.200000000000003</v>
      </c>
      <c r="BO24" s="9">
        <f t="shared" si="53"/>
        <v>20.52</v>
      </c>
      <c r="BP24" s="9">
        <f t="shared" si="54"/>
        <v>21.431999999999999</v>
      </c>
      <c r="BQ24" s="9">
        <f t="shared" si="55"/>
        <v>22.344000000000001</v>
      </c>
      <c r="BR24" s="9">
        <f t="shared" si="56"/>
        <v>23.256</v>
      </c>
      <c r="BS24" s="9">
        <f t="shared" si="57"/>
        <v>24.168000000000003</v>
      </c>
      <c r="BT24" s="9">
        <f t="shared" si="58"/>
        <v>25.080000000000002</v>
      </c>
      <c r="BU24" s="31">
        <f t="shared" si="59"/>
        <v>0</v>
      </c>
      <c r="BV24" s="29">
        <f t="shared" si="60"/>
        <v>20.52</v>
      </c>
      <c r="BW24" s="31">
        <f t="shared" si="61"/>
        <v>1</v>
      </c>
      <c r="BX24" s="29">
        <f t="shared" si="62"/>
        <v>11.52</v>
      </c>
      <c r="BY24" s="31">
        <f t="shared" si="63"/>
        <v>3</v>
      </c>
      <c r="BZ24" s="29">
        <f t="shared" si="515"/>
        <v>2.5199999999999996</v>
      </c>
      <c r="CA24" s="31">
        <f t="shared" si="64"/>
        <v>0</v>
      </c>
      <c r="CB24" s="29">
        <f t="shared" si="65"/>
        <v>21.431999999999999</v>
      </c>
      <c r="CC24" s="31">
        <f t="shared" si="66"/>
        <v>1</v>
      </c>
      <c r="CD24" s="29">
        <f t="shared" si="67"/>
        <v>12.431999999999999</v>
      </c>
      <c r="CE24" s="31">
        <f t="shared" si="68"/>
        <v>4</v>
      </c>
      <c r="CF24" s="29">
        <f t="shared" si="69"/>
        <v>0.43199999999999861</v>
      </c>
      <c r="CG24" s="31">
        <f t="shared" si="70"/>
        <v>0</v>
      </c>
      <c r="CH24" s="29">
        <f t="shared" si="71"/>
        <v>22.344000000000001</v>
      </c>
      <c r="CI24" s="31">
        <f t="shared" si="72"/>
        <v>1</v>
      </c>
      <c r="CJ24" s="29">
        <f t="shared" si="73"/>
        <v>13.344000000000001</v>
      </c>
      <c r="CK24" s="31">
        <f t="shared" si="74"/>
        <v>4</v>
      </c>
      <c r="CL24" s="29">
        <f t="shared" si="75"/>
        <v>1.3440000000000012</v>
      </c>
      <c r="CM24" s="31">
        <f t="shared" si="76"/>
        <v>0</v>
      </c>
      <c r="CN24" s="29">
        <f t="shared" si="77"/>
        <v>23.256</v>
      </c>
      <c r="CO24" s="31">
        <f t="shared" si="78"/>
        <v>1</v>
      </c>
      <c r="CP24" s="29">
        <f t="shared" si="79"/>
        <v>14.256</v>
      </c>
      <c r="CQ24" s="31">
        <f t="shared" si="80"/>
        <v>4</v>
      </c>
      <c r="CR24" s="29">
        <f t="shared" si="81"/>
        <v>2.2560000000000002</v>
      </c>
      <c r="CS24" s="31">
        <f t="shared" si="82"/>
        <v>0</v>
      </c>
      <c r="CT24" s="29">
        <f t="shared" si="83"/>
        <v>24.168000000000003</v>
      </c>
      <c r="CU24" s="31">
        <f t="shared" si="84"/>
        <v>1</v>
      </c>
      <c r="CV24" s="29">
        <f t="shared" si="85"/>
        <v>15.168000000000003</v>
      </c>
      <c r="CW24" s="31">
        <f t="shared" si="86"/>
        <v>5</v>
      </c>
      <c r="CX24" s="29">
        <f t="shared" si="87"/>
        <v>0.16800000000000281</v>
      </c>
      <c r="CY24" s="31">
        <f t="shared" si="88"/>
        <v>0</v>
      </c>
      <c r="CZ24" s="32">
        <f t="shared" si="89"/>
        <v>25.080000000000002</v>
      </c>
      <c r="DA24" s="31">
        <f t="shared" si="90"/>
        <v>1</v>
      </c>
      <c r="DB24" s="33">
        <f t="shared" si="91"/>
        <v>16.080000000000002</v>
      </c>
      <c r="DC24" s="31">
        <f t="shared" si="92"/>
        <v>5</v>
      </c>
      <c r="DD24" s="34">
        <f t="shared" si="93"/>
        <v>1.0800000000000018</v>
      </c>
      <c r="DE24" s="34">
        <f t="shared" si="94"/>
        <v>0</v>
      </c>
      <c r="DF24" s="34">
        <f t="shared" si="95"/>
        <v>1</v>
      </c>
      <c r="DG24" s="34">
        <f t="shared" si="96"/>
        <v>4.166666666666667</v>
      </c>
      <c r="DH24" s="9">
        <f t="shared" si="97"/>
        <v>11.8</v>
      </c>
      <c r="DI24" s="9">
        <f t="shared" si="98"/>
        <v>35.400000000000006</v>
      </c>
      <c r="DJ24" s="9">
        <f t="shared" si="99"/>
        <v>21.240000000000002</v>
      </c>
      <c r="DK24" s="9">
        <f t="shared" si="100"/>
        <v>22.184000000000001</v>
      </c>
      <c r="DL24" s="9">
        <f t="shared" si="101"/>
        <v>23.128</v>
      </c>
      <c r="DM24" s="9">
        <f t="shared" si="102"/>
        <v>24.072000000000003</v>
      </c>
      <c r="DN24" s="9">
        <f t="shared" si="103"/>
        <v>25.016000000000002</v>
      </c>
      <c r="DO24" s="9">
        <f t="shared" si="104"/>
        <v>25.960000000000004</v>
      </c>
      <c r="DP24" s="31">
        <f t="shared" si="105"/>
        <v>0</v>
      </c>
      <c r="DQ24" s="29">
        <f t="shared" si="106"/>
        <v>21.240000000000002</v>
      </c>
      <c r="DR24" s="31">
        <f t="shared" si="107"/>
        <v>1</v>
      </c>
      <c r="DS24" s="29">
        <f t="shared" si="108"/>
        <v>12.240000000000002</v>
      </c>
      <c r="DT24" s="31">
        <f t="shared" si="109"/>
        <v>4</v>
      </c>
      <c r="DU24" s="29">
        <f t="shared" si="516"/>
        <v>0.24000000000000199</v>
      </c>
      <c r="DV24" s="31">
        <f t="shared" si="110"/>
        <v>0</v>
      </c>
      <c r="DW24" s="29">
        <f t="shared" si="111"/>
        <v>22.184000000000001</v>
      </c>
      <c r="DX24" s="31">
        <f t="shared" si="112"/>
        <v>1</v>
      </c>
      <c r="DY24" s="29">
        <f t="shared" si="113"/>
        <v>13.184000000000001</v>
      </c>
      <c r="DZ24" s="31">
        <f t="shared" si="114"/>
        <v>4</v>
      </c>
      <c r="EA24" s="29">
        <f t="shared" si="115"/>
        <v>1.1840000000000011</v>
      </c>
      <c r="EB24" s="31">
        <f t="shared" si="116"/>
        <v>0</v>
      </c>
      <c r="EC24" s="29">
        <f t="shared" si="117"/>
        <v>23.128</v>
      </c>
      <c r="ED24" s="31">
        <f t="shared" si="118"/>
        <v>1</v>
      </c>
      <c r="EE24" s="29">
        <f t="shared" si="119"/>
        <v>14.128</v>
      </c>
      <c r="EF24" s="31">
        <f t="shared" si="120"/>
        <v>4</v>
      </c>
      <c r="EG24" s="29">
        <f t="shared" si="121"/>
        <v>2.1280000000000001</v>
      </c>
      <c r="EH24" s="31">
        <f t="shared" si="122"/>
        <v>0</v>
      </c>
      <c r="EI24" s="29">
        <f t="shared" si="123"/>
        <v>24.072000000000003</v>
      </c>
      <c r="EJ24" s="31">
        <f t="shared" si="124"/>
        <v>1</v>
      </c>
      <c r="EK24" s="29">
        <f t="shared" si="125"/>
        <v>15.072000000000003</v>
      </c>
      <c r="EL24" s="31">
        <f t="shared" si="126"/>
        <v>5</v>
      </c>
      <c r="EM24" s="29">
        <f t="shared" si="127"/>
        <v>7.2000000000002728E-2</v>
      </c>
      <c r="EN24" s="31">
        <f t="shared" si="128"/>
        <v>0</v>
      </c>
      <c r="EO24" s="29">
        <f t="shared" si="129"/>
        <v>25.016000000000002</v>
      </c>
      <c r="EP24" s="31">
        <f t="shared" si="130"/>
        <v>1</v>
      </c>
      <c r="EQ24" s="29">
        <f t="shared" si="131"/>
        <v>16.016000000000002</v>
      </c>
      <c r="ER24" s="31">
        <f t="shared" si="132"/>
        <v>5</v>
      </c>
      <c r="ES24" s="29">
        <f t="shared" si="133"/>
        <v>1.0160000000000018</v>
      </c>
      <c r="ET24" s="31">
        <f t="shared" si="134"/>
        <v>0</v>
      </c>
      <c r="EU24" s="32">
        <f t="shared" si="135"/>
        <v>25.960000000000004</v>
      </c>
      <c r="EV24" s="31">
        <f t="shared" si="136"/>
        <v>1</v>
      </c>
      <c r="EW24" s="33">
        <f t="shared" si="137"/>
        <v>16.960000000000004</v>
      </c>
      <c r="EX24" s="31">
        <f t="shared" si="138"/>
        <v>5</v>
      </c>
      <c r="EY24" s="34">
        <f t="shared" si="139"/>
        <v>1.9600000000000044</v>
      </c>
      <c r="EZ24" s="34">
        <f t="shared" si="140"/>
        <v>0</v>
      </c>
      <c r="FA24" s="34">
        <f t="shared" si="141"/>
        <v>1</v>
      </c>
      <c r="FB24" s="34">
        <f t="shared" si="142"/>
        <v>4.5</v>
      </c>
      <c r="FC24" s="9">
        <f t="shared" si="143"/>
        <v>12.2</v>
      </c>
      <c r="FD24" s="9">
        <f t="shared" si="144"/>
        <v>36.599999999999994</v>
      </c>
      <c r="FE24" s="9">
        <f t="shared" si="145"/>
        <v>21.959999999999997</v>
      </c>
      <c r="FF24" s="9">
        <f t="shared" si="146"/>
        <v>22.935999999999993</v>
      </c>
      <c r="FG24" s="9">
        <f t="shared" si="147"/>
        <v>23.911999999999995</v>
      </c>
      <c r="FH24" s="9">
        <f t="shared" si="148"/>
        <v>24.887999999999995</v>
      </c>
      <c r="FI24" s="9">
        <f t="shared" si="149"/>
        <v>25.863999999999997</v>
      </c>
      <c r="FJ24" s="9">
        <f t="shared" si="150"/>
        <v>26.839999999999996</v>
      </c>
      <c r="FK24" s="31">
        <f t="shared" si="151"/>
        <v>0</v>
      </c>
      <c r="FL24" s="29">
        <f t="shared" si="152"/>
        <v>21.959999999999997</v>
      </c>
      <c r="FM24" s="31">
        <f t="shared" si="153"/>
        <v>1</v>
      </c>
      <c r="FN24" s="29">
        <f t="shared" si="154"/>
        <v>12.959999999999997</v>
      </c>
      <c r="FO24" s="31">
        <f t="shared" si="155"/>
        <v>4</v>
      </c>
      <c r="FP24" s="29">
        <f t="shared" si="517"/>
        <v>0.9599999999999973</v>
      </c>
      <c r="FQ24" s="31">
        <f t="shared" si="156"/>
        <v>0</v>
      </c>
      <c r="FR24" s="29">
        <f t="shared" si="157"/>
        <v>22.935999999999993</v>
      </c>
      <c r="FS24" s="31">
        <f t="shared" si="158"/>
        <v>1</v>
      </c>
      <c r="FT24" s="29">
        <f t="shared" si="159"/>
        <v>13.935999999999993</v>
      </c>
      <c r="FU24" s="31">
        <f t="shared" si="160"/>
        <v>4</v>
      </c>
      <c r="FV24" s="29">
        <f t="shared" si="161"/>
        <v>1.9359999999999928</v>
      </c>
      <c r="FW24" s="31">
        <f t="shared" si="162"/>
        <v>0</v>
      </c>
      <c r="FX24" s="29">
        <f t="shared" si="163"/>
        <v>23.911999999999995</v>
      </c>
      <c r="FY24" s="31">
        <f t="shared" si="164"/>
        <v>1</v>
      </c>
      <c r="FZ24" s="29">
        <f t="shared" si="165"/>
        <v>14.911999999999995</v>
      </c>
      <c r="GA24" s="31">
        <f t="shared" si="166"/>
        <v>4</v>
      </c>
      <c r="GB24" s="29">
        <f t="shared" si="167"/>
        <v>2.9119999999999955</v>
      </c>
      <c r="GC24" s="31">
        <f t="shared" si="168"/>
        <v>0</v>
      </c>
      <c r="GD24" s="29">
        <f t="shared" si="169"/>
        <v>24.887999999999995</v>
      </c>
      <c r="GE24" s="31">
        <f t="shared" si="170"/>
        <v>1</v>
      </c>
      <c r="GF24" s="29">
        <f t="shared" si="171"/>
        <v>15.887999999999995</v>
      </c>
      <c r="GG24" s="31">
        <f t="shared" si="172"/>
        <v>5</v>
      </c>
      <c r="GH24" s="29">
        <f t="shared" si="173"/>
        <v>0.88799999999999457</v>
      </c>
      <c r="GI24" s="31">
        <f t="shared" si="174"/>
        <v>0</v>
      </c>
      <c r="GJ24" s="29">
        <f t="shared" si="175"/>
        <v>25.863999999999997</v>
      </c>
      <c r="GK24" s="31">
        <f t="shared" si="176"/>
        <v>1</v>
      </c>
      <c r="GL24" s="29">
        <f t="shared" si="177"/>
        <v>16.863999999999997</v>
      </c>
      <c r="GM24" s="31">
        <f t="shared" si="178"/>
        <v>5</v>
      </c>
      <c r="GN24" s="29">
        <f t="shared" si="179"/>
        <v>1.8639999999999972</v>
      </c>
      <c r="GO24" s="31">
        <f t="shared" si="180"/>
        <v>0</v>
      </c>
      <c r="GP24" s="32">
        <f t="shared" si="181"/>
        <v>26.839999999999996</v>
      </c>
      <c r="GQ24" s="31">
        <f t="shared" si="182"/>
        <v>1</v>
      </c>
      <c r="GR24" s="33">
        <f t="shared" si="183"/>
        <v>17.839999999999996</v>
      </c>
      <c r="GS24" s="31">
        <f t="shared" si="184"/>
        <v>5</v>
      </c>
      <c r="GT24" s="34">
        <f t="shared" si="185"/>
        <v>2.8399999999999963</v>
      </c>
      <c r="GU24" s="34">
        <f t="shared" si="186"/>
        <v>0</v>
      </c>
      <c r="GV24" s="34">
        <f t="shared" si="187"/>
        <v>1</v>
      </c>
      <c r="GW24" s="34">
        <f t="shared" si="188"/>
        <v>4.5</v>
      </c>
      <c r="GX24" s="9">
        <f t="shared" si="189"/>
        <v>12.6</v>
      </c>
      <c r="GY24" s="9">
        <f t="shared" si="190"/>
        <v>37.799999999999997</v>
      </c>
      <c r="GZ24" s="9">
        <f t="shared" si="191"/>
        <v>22.679999999999996</v>
      </c>
      <c r="HA24" s="9">
        <f t="shared" si="192"/>
        <v>23.687999999999995</v>
      </c>
      <c r="HB24" s="9">
        <f t="shared" si="193"/>
        <v>24.695999999999994</v>
      </c>
      <c r="HC24" s="9">
        <f t="shared" si="194"/>
        <v>25.703999999999997</v>
      </c>
      <c r="HD24" s="9">
        <f t="shared" si="195"/>
        <v>26.711999999999996</v>
      </c>
      <c r="HE24" s="9">
        <f t="shared" si="196"/>
        <v>27.72</v>
      </c>
      <c r="HF24" s="31">
        <f t="shared" si="197"/>
        <v>0</v>
      </c>
      <c r="HG24" s="29">
        <f t="shared" si="198"/>
        <v>22.679999999999996</v>
      </c>
      <c r="HH24" s="31">
        <f t="shared" si="199"/>
        <v>1</v>
      </c>
      <c r="HI24" s="29">
        <f t="shared" si="200"/>
        <v>13.679999999999996</v>
      </c>
      <c r="HJ24" s="31">
        <f t="shared" si="201"/>
        <v>4</v>
      </c>
      <c r="HK24" s="29">
        <f t="shared" si="518"/>
        <v>1.6799999999999962</v>
      </c>
      <c r="HL24" s="31">
        <f t="shared" si="202"/>
        <v>0</v>
      </c>
      <c r="HM24" s="29">
        <f t="shared" si="203"/>
        <v>23.687999999999995</v>
      </c>
      <c r="HN24" s="31">
        <f t="shared" si="204"/>
        <v>1</v>
      </c>
      <c r="HO24" s="29">
        <f t="shared" si="205"/>
        <v>14.687999999999995</v>
      </c>
      <c r="HP24" s="31">
        <f t="shared" si="206"/>
        <v>4</v>
      </c>
      <c r="HQ24" s="29">
        <f t="shared" si="207"/>
        <v>2.6879999999999953</v>
      </c>
      <c r="HR24" s="31">
        <f t="shared" si="208"/>
        <v>0</v>
      </c>
      <c r="HS24" s="29">
        <f t="shared" si="209"/>
        <v>24.695999999999994</v>
      </c>
      <c r="HT24" s="31">
        <f t="shared" si="210"/>
        <v>1</v>
      </c>
      <c r="HU24" s="29">
        <f t="shared" si="211"/>
        <v>15.695999999999994</v>
      </c>
      <c r="HV24" s="31">
        <f t="shared" si="212"/>
        <v>5</v>
      </c>
      <c r="HW24" s="29">
        <f t="shared" si="213"/>
        <v>0.6959999999999944</v>
      </c>
      <c r="HX24" s="31">
        <f t="shared" si="214"/>
        <v>0</v>
      </c>
      <c r="HY24" s="29">
        <f t="shared" si="215"/>
        <v>25.703999999999997</v>
      </c>
      <c r="HZ24" s="31">
        <f t="shared" si="216"/>
        <v>1</v>
      </c>
      <c r="IA24" s="29">
        <f t="shared" si="217"/>
        <v>16.703999999999997</v>
      </c>
      <c r="IB24" s="31">
        <f t="shared" si="218"/>
        <v>5</v>
      </c>
      <c r="IC24" s="29">
        <f t="shared" si="219"/>
        <v>1.7039999999999971</v>
      </c>
      <c r="ID24" s="31">
        <f t="shared" si="220"/>
        <v>0</v>
      </c>
      <c r="IE24" s="29">
        <f t="shared" si="221"/>
        <v>26.711999999999996</v>
      </c>
      <c r="IF24" s="31">
        <f t="shared" si="222"/>
        <v>1</v>
      </c>
      <c r="IG24" s="29">
        <f t="shared" si="223"/>
        <v>17.711999999999996</v>
      </c>
      <c r="IH24" s="31">
        <f t="shared" si="224"/>
        <v>5</v>
      </c>
      <c r="II24" s="29">
        <f t="shared" si="225"/>
        <v>2.7119999999999962</v>
      </c>
      <c r="IJ24" s="31">
        <f t="shared" si="226"/>
        <v>0</v>
      </c>
      <c r="IK24" s="32">
        <f t="shared" si="227"/>
        <v>27.72</v>
      </c>
      <c r="IL24" s="31">
        <f t="shared" si="228"/>
        <v>1</v>
      </c>
      <c r="IM24" s="33">
        <f t="shared" si="229"/>
        <v>18.72</v>
      </c>
      <c r="IN24" s="31">
        <f t="shared" si="230"/>
        <v>6</v>
      </c>
      <c r="IO24" s="34">
        <f t="shared" si="231"/>
        <v>0.71999999999999886</v>
      </c>
      <c r="IP24" s="34">
        <f t="shared" si="232"/>
        <v>0</v>
      </c>
      <c r="IQ24" s="34">
        <f t="shared" si="233"/>
        <v>1</v>
      </c>
      <c r="IR24" s="34">
        <f t="shared" si="234"/>
        <v>4.833333333333333</v>
      </c>
      <c r="IS24" s="9">
        <f t="shared" si="235"/>
        <v>13</v>
      </c>
      <c r="IT24" s="9">
        <f t="shared" si="236"/>
        <v>39</v>
      </c>
      <c r="IU24" s="9">
        <f t="shared" si="237"/>
        <v>23.400000000000002</v>
      </c>
      <c r="IV24" s="9">
        <f t="shared" si="238"/>
        <v>24.439999999999998</v>
      </c>
      <c r="IW24" s="9">
        <f t="shared" si="239"/>
        <v>25.48</v>
      </c>
      <c r="IX24" s="9">
        <f t="shared" si="240"/>
        <v>26.52</v>
      </c>
      <c r="IY24" s="9">
        <f t="shared" si="241"/>
        <v>27.560000000000002</v>
      </c>
      <c r="IZ24" s="9">
        <f t="shared" si="242"/>
        <v>28.6</v>
      </c>
      <c r="JA24" s="31">
        <f t="shared" si="243"/>
        <v>0</v>
      </c>
      <c r="JB24" s="29">
        <f t="shared" si="244"/>
        <v>23.400000000000002</v>
      </c>
      <c r="JC24" s="31">
        <f t="shared" si="245"/>
        <v>1</v>
      </c>
      <c r="JD24" s="29">
        <f t="shared" si="246"/>
        <v>14.400000000000002</v>
      </c>
      <c r="JE24" s="31">
        <f t="shared" si="247"/>
        <v>4</v>
      </c>
      <c r="JF24" s="29">
        <f t="shared" si="519"/>
        <v>2.4000000000000021</v>
      </c>
      <c r="JG24" s="31">
        <f t="shared" si="248"/>
        <v>0</v>
      </c>
      <c r="JH24" s="29">
        <f t="shared" si="249"/>
        <v>24.439999999999998</v>
      </c>
      <c r="JI24" s="31">
        <f t="shared" si="250"/>
        <v>1</v>
      </c>
      <c r="JJ24" s="29">
        <f t="shared" si="251"/>
        <v>15.439999999999998</v>
      </c>
      <c r="JK24" s="31">
        <f t="shared" si="252"/>
        <v>5</v>
      </c>
      <c r="JL24" s="29">
        <f t="shared" si="253"/>
        <v>0.43999999999999773</v>
      </c>
      <c r="JM24" s="31">
        <f t="shared" si="254"/>
        <v>0</v>
      </c>
      <c r="JN24" s="29">
        <f t="shared" si="255"/>
        <v>25.48</v>
      </c>
      <c r="JO24" s="31">
        <f t="shared" si="256"/>
        <v>1</v>
      </c>
      <c r="JP24" s="29">
        <f t="shared" si="257"/>
        <v>16.48</v>
      </c>
      <c r="JQ24" s="31">
        <f t="shared" si="258"/>
        <v>5</v>
      </c>
      <c r="JR24" s="29">
        <f t="shared" si="259"/>
        <v>1.4800000000000004</v>
      </c>
      <c r="JS24" s="31">
        <f t="shared" si="260"/>
        <v>0</v>
      </c>
      <c r="JT24" s="29">
        <f t="shared" si="261"/>
        <v>26.52</v>
      </c>
      <c r="JU24" s="31">
        <f t="shared" si="262"/>
        <v>1</v>
      </c>
      <c r="JV24" s="29">
        <f t="shared" si="263"/>
        <v>17.52</v>
      </c>
      <c r="JW24" s="31">
        <f t="shared" si="264"/>
        <v>5</v>
      </c>
      <c r="JX24" s="29">
        <f t="shared" si="265"/>
        <v>2.5199999999999996</v>
      </c>
      <c r="JY24" s="31">
        <f t="shared" si="266"/>
        <v>0</v>
      </c>
      <c r="JZ24" s="29">
        <f t="shared" si="267"/>
        <v>27.560000000000002</v>
      </c>
      <c r="KA24" s="31">
        <f t="shared" si="268"/>
        <v>1</v>
      </c>
      <c r="KB24" s="29">
        <f t="shared" si="269"/>
        <v>18.560000000000002</v>
      </c>
      <c r="KC24" s="31">
        <f t="shared" si="270"/>
        <v>6</v>
      </c>
      <c r="KD24" s="29">
        <f t="shared" si="271"/>
        <v>0.56000000000000227</v>
      </c>
      <c r="KE24" s="31">
        <f t="shared" si="272"/>
        <v>0</v>
      </c>
      <c r="KF24" s="32">
        <f t="shared" si="273"/>
        <v>28.6</v>
      </c>
      <c r="KG24" s="31">
        <f t="shared" si="274"/>
        <v>1</v>
      </c>
      <c r="KH24" s="33">
        <f t="shared" si="275"/>
        <v>19.600000000000001</v>
      </c>
      <c r="KI24" s="31">
        <f t="shared" si="276"/>
        <v>6</v>
      </c>
      <c r="KJ24" s="34">
        <f t="shared" si="277"/>
        <v>1.6000000000000014</v>
      </c>
      <c r="KK24" s="34">
        <f t="shared" si="278"/>
        <v>0</v>
      </c>
      <c r="KL24" s="34">
        <f t="shared" si="279"/>
        <v>1</v>
      </c>
      <c r="KM24" s="34">
        <f t="shared" si="280"/>
        <v>5.166666666666667</v>
      </c>
      <c r="KN24" s="9">
        <f t="shared" si="281"/>
        <v>13.4</v>
      </c>
      <c r="KO24" s="9">
        <f t="shared" si="282"/>
        <v>40.200000000000003</v>
      </c>
      <c r="KP24" s="9">
        <f t="shared" si="283"/>
        <v>24.12</v>
      </c>
      <c r="KQ24" s="9">
        <f t="shared" si="284"/>
        <v>25.192</v>
      </c>
      <c r="KR24" s="9">
        <f t="shared" si="285"/>
        <v>26.263999999999999</v>
      </c>
      <c r="KS24" s="9">
        <f t="shared" si="286"/>
        <v>27.336000000000002</v>
      </c>
      <c r="KT24" s="9">
        <f t="shared" si="287"/>
        <v>28.408000000000001</v>
      </c>
      <c r="KU24" s="9">
        <f t="shared" si="288"/>
        <v>29.480000000000004</v>
      </c>
      <c r="KV24" s="31">
        <f t="shared" si="289"/>
        <v>0</v>
      </c>
      <c r="KW24" s="29">
        <f t="shared" si="290"/>
        <v>24.12</v>
      </c>
      <c r="KX24" s="31">
        <f t="shared" si="291"/>
        <v>1</v>
      </c>
      <c r="KY24" s="29">
        <f t="shared" si="292"/>
        <v>15.120000000000001</v>
      </c>
      <c r="KZ24" s="31">
        <f t="shared" si="293"/>
        <v>5</v>
      </c>
      <c r="LA24" s="29">
        <f t="shared" si="520"/>
        <v>0.12000000000000099</v>
      </c>
      <c r="LB24" s="31">
        <f t="shared" si="294"/>
        <v>0</v>
      </c>
      <c r="LC24" s="29">
        <f t="shared" si="295"/>
        <v>25.192</v>
      </c>
      <c r="LD24" s="31">
        <f t="shared" si="296"/>
        <v>1</v>
      </c>
      <c r="LE24" s="29">
        <f t="shared" si="297"/>
        <v>16.192</v>
      </c>
      <c r="LF24" s="31">
        <f t="shared" si="298"/>
        <v>5</v>
      </c>
      <c r="LG24" s="29">
        <f t="shared" si="299"/>
        <v>1.1920000000000002</v>
      </c>
      <c r="LH24" s="31">
        <f t="shared" si="300"/>
        <v>0</v>
      </c>
      <c r="LI24" s="29">
        <f t="shared" si="301"/>
        <v>26.263999999999999</v>
      </c>
      <c r="LJ24" s="31">
        <f t="shared" si="302"/>
        <v>1</v>
      </c>
      <c r="LK24" s="29">
        <f t="shared" si="303"/>
        <v>17.263999999999999</v>
      </c>
      <c r="LL24" s="31">
        <f t="shared" si="304"/>
        <v>5</v>
      </c>
      <c r="LM24" s="29">
        <f t="shared" si="305"/>
        <v>2.2639999999999993</v>
      </c>
      <c r="LN24" s="31">
        <f t="shared" si="306"/>
        <v>0</v>
      </c>
      <c r="LO24" s="29">
        <f t="shared" si="307"/>
        <v>27.336000000000002</v>
      </c>
      <c r="LP24" s="31">
        <f t="shared" si="308"/>
        <v>1</v>
      </c>
      <c r="LQ24" s="29">
        <f t="shared" si="309"/>
        <v>18.336000000000002</v>
      </c>
      <c r="LR24" s="31">
        <f t="shared" si="310"/>
        <v>6</v>
      </c>
      <c r="LS24" s="29">
        <f t="shared" si="311"/>
        <v>0.33600000000000207</v>
      </c>
      <c r="LT24" s="31">
        <f t="shared" si="312"/>
        <v>0</v>
      </c>
      <c r="LU24" s="29">
        <f t="shared" si="313"/>
        <v>28.408000000000001</v>
      </c>
      <c r="LV24" s="31">
        <f t="shared" si="314"/>
        <v>1</v>
      </c>
      <c r="LW24" s="29">
        <f t="shared" si="315"/>
        <v>19.408000000000001</v>
      </c>
      <c r="LX24" s="31">
        <f t="shared" si="316"/>
        <v>6</v>
      </c>
      <c r="LY24" s="29">
        <f t="shared" si="317"/>
        <v>1.4080000000000013</v>
      </c>
      <c r="LZ24" s="31">
        <f t="shared" si="318"/>
        <v>0</v>
      </c>
      <c r="MA24" s="32">
        <f t="shared" si="319"/>
        <v>29.480000000000004</v>
      </c>
      <c r="MB24" s="31">
        <f t="shared" si="320"/>
        <v>1</v>
      </c>
      <c r="MC24" s="33">
        <f t="shared" si="321"/>
        <v>20.480000000000004</v>
      </c>
      <c r="MD24" s="31">
        <f t="shared" si="322"/>
        <v>6</v>
      </c>
      <c r="ME24" s="34">
        <f t="shared" si="323"/>
        <v>2.480000000000004</v>
      </c>
      <c r="MF24" s="34">
        <f t="shared" si="324"/>
        <v>0</v>
      </c>
      <c r="MG24" s="34">
        <f t="shared" si="325"/>
        <v>1</v>
      </c>
      <c r="MH24" s="34">
        <f t="shared" si="326"/>
        <v>5.5</v>
      </c>
      <c r="MI24" s="9">
        <f t="shared" si="327"/>
        <v>13.8</v>
      </c>
      <c r="MJ24" s="9">
        <f t="shared" si="328"/>
        <v>41.400000000000006</v>
      </c>
      <c r="MK24" s="9">
        <f t="shared" si="329"/>
        <v>24.840000000000003</v>
      </c>
      <c r="ML24" s="9">
        <f t="shared" si="330"/>
        <v>25.943999999999999</v>
      </c>
      <c r="MM24" s="9">
        <f t="shared" si="331"/>
        <v>27.048000000000002</v>
      </c>
      <c r="MN24" s="9">
        <f t="shared" si="332"/>
        <v>28.152000000000001</v>
      </c>
      <c r="MO24" s="9">
        <f t="shared" si="333"/>
        <v>29.256000000000004</v>
      </c>
      <c r="MP24" s="9">
        <f t="shared" si="334"/>
        <v>30.360000000000003</v>
      </c>
      <c r="MQ24" s="31">
        <f t="shared" si="335"/>
        <v>0</v>
      </c>
      <c r="MR24" s="29">
        <f t="shared" si="336"/>
        <v>24.840000000000003</v>
      </c>
      <c r="MS24" s="31">
        <f t="shared" si="337"/>
        <v>1</v>
      </c>
      <c r="MT24" s="29">
        <f t="shared" si="338"/>
        <v>15.840000000000003</v>
      </c>
      <c r="MU24" s="31">
        <f t="shared" si="339"/>
        <v>5</v>
      </c>
      <c r="MV24" s="29">
        <f t="shared" si="521"/>
        <v>0.84000000000000341</v>
      </c>
      <c r="MW24" s="31">
        <f t="shared" si="340"/>
        <v>0</v>
      </c>
      <c r="MX24" s="29">
        <f t="shared" si="341"/>
        <v>25.943999999999999</v>
      </c>
      <c r="MY24" s="31">
        <f t="shared" si="342"/>
        <v>1</v>
      </c>
      <c r="MZ24" s="29">
        <f t="shared" si="343"/>
        <v>16.943999999999999</v>
      </c>
      <c r="NA24" s="31">
        <f t="shared" si="344"/>
        <v>5</v>
      </c>
      <c r="NB24" s="29">
        <f t="shared" si="345"/>
        <v>1.9439999999999991</v>
      </c>
      <c r="NC24" s="31">
        <f t="shared" si="346"/>
        <v>0</v>
      </c>
      <c r="ND24" s="29">
        <f t="shared" si="347"/>
        <v>27.048000000000002</v>
      </c>
      <c r="NE24" s="31">
        <f t="shared" si="348"/>
        <v>1</v>
      </c>
      <c r="NF24" s="29">
        <f t="shared" si="349"/>
        <v>18.048000000000002</v>
      </c>
      <c r="NG24" s="31">
        <f t="shared" si="350"/>
        <v>6</v>
      </c>
      <c r="NH24" s="29">
        <f t="shared" si="351"/>
        <v>4.8000000000001819E-2</v>
      </c>
      <c r="NI24" s="31">
        <f t="shared" si="352"/>
        <v>0</v>
      </c>
      <c r="NJ24" s="29">
        <f t="shared" si="353"/>
        <v>28.152000000000001</v>
      </c>
      <c r="NK24" s="31">
        <f t="shared" si="354"/>
        <v>1</v>
      </c>
      <c r="NL24" s="29">
        <f t="shared" si="355"/>
        <v>19.152000000000001</v>
      </c>
      <c r="NM24" s="31">
        <f t="shared" si="356"/>
        <v>6</v>
      </c>
      <c r="NN24" s="29">
        <f t="shared" si="357"/>
        <v>1.152000000000001</v>
      </c>
      <c r="NO24" s="31">
        <f t="shared" si="358"/>
        <v>0</v>
      </c>
      <c r="NP24" s="29">
        <f t="shared" si="359"/>
        <v>29.256000000000004</v>
      </c>
      <c r="NQ24" s="31">
        <f t="shared" si="360"/>
        <v>1</v>
      </c>
      <c r="NR24" s="29">
        <f t="shared" si="361"/>
        <v>20.256000000000004</v>
      </c>
      <c r="NS24" s="31">
        <f t="shared" si="362"/>
        <v>6</v>
      </c>
      <c r="NT24" s="29">
        <f t="shared" si="363"/>
        <v>2.2560000000000038</v>
      </c>
      <c r="NU24" s="31">
        <f t="shared" si="364"/>
        <v>0</v>
      </c>
      <c r="NV24" s="32">
        <f t="shared" si="365"/>
        <v>30.360000000000003</v>
      </c>
      <c r="NW24" s="31">
        <f t="shared" si="366"/>
        <v>2</v>
      </c>
      <c r="NX24" s="33">
        <f t="shared" si="367"/>
        <v>12.360000000000003</v>
      </c>
      <c r="NY24" s="31">
        <f t="shared" si="368"/>
        <v>4</v>
      </c>
      <c r="NZ24" s="34">
        <f t="shared" si="369"/>
        <v>0.36000000000000298</v>
      </c>
      <c r="OA24" s="34">
        <f t="shared" si="370"/>
        <v>0</v>
      </c>
      <c r="OB24" s="34">
        <f t="shared" si="371"/>
        <v>1.1666666666666667</v>
      </c>
      <c r="OC24" s="34">
        <f t="shared" si="372"/>
        <v>5.333333333333333</v>
      </c>
      <c r="OD24" s="9">
        <f t="shared" si="373"/>
        <v>14.2</v>
      </c>
      <c r="OE24" s="9">
        <f t="shared" si="374"/>
        <v>42.599999999999994</v>
      </c>
      <c r="OF24" s="9">
        <f t="shared" si="375"/>
        <v>25.559999999999995</v>
      </c>
      <c r="OG24" s="9">
        <f t="shared" si="376"/>
        <v>26.695999999999994</v>
      </c>
      <c r="OH24" s="9">
        <f t="shared" si="377"/>
        <v>27.831999999999994</v>
      </c>
      <c r="OI24" s="9">
        <f t="shared" si="378"/>
        <v>28.967999999999996</v>
      </c>
      <c r="OJ24" s="9">
        <f t="shared" si="379"/>
        <v>30.103999999999996</v>
      </c>
      <c r="OK24" s="9">
        <f t="shared" si="380"/>
        <v>31.24</v>
      </c>
      <c r="OL24" s="31">
        <f t="shared" si="381"/>
        <v>0</v>
      </c>
      <c r="OM24" s="29">
        <f t="shared" si="382"/>
        <v>25.559999999999995</v>
      </c>
      <c r="ON24" s="31">
        <f t="shared" si="383"/>
        <v>1</v>
      </c>
      <c r="OO24" s="29">
        <f t="shared" si="384"/>
        <v>16.559999999999995</v>
      </c>
      <c r="OP24" s="31">
        <f t="shared" si="385"/>
        <v>5</v>
      </c>
      <c r="OQ24" s="29">
        <f t="shared" si="522"/>
        <v>1.5599999999999952</v>
      </c>
      <c r="OR24" s="31">
        <f t="shared" si="386"/>
        <v>0</v>
      </c>
      <c r="OS24" s="29">
        <f t="shared" si="387"/>
        <v>26.695999999999994</v>
      </c>
      <c r="OT24" s="31">
        <f t="shared" si="388"/>
        <v>1</v>
      </c>
      <c r="OU24" s="29">
        <f t="shared" si="389"/>
        <v>17.695999999999994</v>
      </c>
      <c r="OV24" s="31">
        <f t="shared" si="390"/>
        <v>5</v>
      </c>
      <c r="OW24" s="29">
        <f t="shared" si="391"/>
        <v>2.6959999999999944</v>
      </c>
      <c r="OX24" s="31">
        <f t="shared" si="392"/>
        <v>0</v>
      </c>
      <c r="OY24" s="29">
        <f t="shared" si="393"/>
        <v>27.831999999999994</v>
      </c>
      <c r="OZ24" s="31">
        <f t="shared" si="394"/>
        <v>1</v>
      </c>
      <c r="PA24" s="29">
        <f t="shared" si="395"/>
        <v>18.831999999999994</v>
      </c>
      <c r="PB24" s="31">
        <f t="shared" si="396"/>
        <v>6</v>
      </c>
      <c r="PC24" s="29">
        <f t="shared" si="397"/>
        <v>0.83199999999999363</v>
      </c>
      <c r="PD24" s="31">
        <f t="shared" si="398"/>
        <v>0</v>
      </c>
      <c r="PE24" s="29">
        <f t="shared" si="399"/>
        <v>28.967999999999996</v>
      </c>
      <c r="PF24" s="31">
        <f t="shared" si="400"/>
        <v>1</v>
      </c>
      <c r="PG24" s="29">
        <f t="shared" si="401"/>
        <v>19.967999999999996</v>
      </c>
      <c r="PH24" s="31">
        <f t="shared" si="402"/>
        <v>6</v>
      </c>
      <c r="PI24" s="29">
        <f t="shared" si="403"/>
        <v>1.9679999999999964</v>
      </c>
      <c r="PJ24" s="31">
        <f t="shared" si="404"/>
        <v>0</v>
      </c>
      <c r="PK24" s="29">
        <f t="shared" si="405"/>
        <v>30.103999999999996</v>
      </c>
      <c r="PL24" s="31">
        <f t="shared" si="406"/>
        <v>2</v>
      </c>
      <c r="PM24" s="29">
        <f t="shared" si="407"/>
        <v>12.103999999999996</v>
      </c>
      <c r="PN24" s="31">
        <f t="shared" si="408"/>
        <v>4</v>
      </c>
      <c r="PO24" s="29">
        <f t="shared" si="409"/>
        <v>0.10399999999999565</v>
      </c>
      <c r="PP24" s="31">
        <f t="shared" si="410"/>
        <v>0</v>
      </c>
      <c r="PQ24" s="32">
        <f t="shared" si="411"/>
        <v>31.24</v>
      </c>
      <c r="PR24" s="31">
        <f t="shared" si="412"/>
        <v>2</v>
      </c>
      <c r="PS24" s="33">
        <f t="shared" si="413"/>
        <v>13.239999999999998</v>
      </c>
      <c r="PT24" s="31">
        <f t="shared" si="414"/>
        <v>4</v>
      </c>
      <c r="PU24" s="34">
        <f t="shared" si="415"/>
        <v>1.2399999999999984</v>
      </c>
      <c r="PV24" s="34">
        <f t="shared" si="416"/>
        <v>0</v>
      </c>
      <c r="PW24" s="34">
        <f t="shared" si="417"/>
        <v>1.3333333333333333</v>
      </c>
      <c r="PX24" s="34">
        <f t="shared" si="418"/>
        <v>5</v>
      </c>
      <c r="PY24" s="9">
        <f t="shared" si="419"/>
        <v>14.6</v>
      </c>
      <c r="PZ24" s="9">
        <f t="shared" si="420"/>
        <v>43.8</v>
      </c>
      <c r="QA24" s="9">
        <f t="shared" si="421"/>
        <v>26.279999999999998</v>
      </c>
      <c r="QB24" s="9">
        <f t="shared" si="422"/>
        <v>27.447999999999993</v>
      </c>
      <c r="QC24" s="9">
        <f t="shared" si="423"/>
        <v>28.615999999999996</v>
      </c>
      <c r="QD24" s="9">
        <f t="shared" si="424"/>
        <v>29.783999999999995</v>
      </c>
      <c r="QE24" s="9">
        <f t="shared" si="425"/>
        <v>30.951999999999998</v>
      </c>
      <c r="QF24" s="9">
        <f t="shared" si="426"/>
        <v>32.119999999999997</v>
      </c>
      <c r="QG24" s="31">
        <f t="shared" si="427"/>
        <v>0</v>
      </c>
      <c r="QH24" s="29">
        <f t="shared" si="428"/>
        <v>26.279999999999998</v>
      </c>
      <c r="QI24" s="31">
        <f t="shared" si="429"/>
        <v>1</v>
      </c>
      <c r="QJ24" s="29">
        <f t="shared" si="430"/>
        <v>17.279999999999998</v>
      </c>
      <c r="QK24" s="31">
        <f t="shared" si="431"/>
        <v>5</v>
      </c>
      <c r="QL24" s="29">
        <f t="shared" si="523"/>
        <v>2.2799999999999976</v>
      </c>
      <c r="QM24" s="31">
        <f t="shared" si="432"/>
        <v>0</v>
      </c>
      <c r="QN24" s="29">
        <f t="shared" si="433"/>
        <v>27.447999999999993</v>
      </c>
      <c r="QO24" s="31">
        <f t="shared" si="434"/>
        <v>1</v>
      </c>
      <c r="QP24" s="29">
        <f t="shared" si="435"/>
        <v>18.447999999999993</v>
      </c>
      <c r="QQ24" s="31">
        <f t="shared" si="436"/>
        <v>6</v>
      </c>
      <c r="QR24" s="29">
        <f t="shared" si="437"/>
        <v>0.44799999999999329</v>
      </c>
      <c r="QS24" s="31">
        <f t="shared" si="438"/>
        <v>0</v>
      </c>
      <c r="QT24" s="29">
        <f t="shared" si="439"/>
        <v>28.615999999999996</v>
      </c>
      <c r="QU24" s="31">
        <f t="shared" si="440"/>
        <v>1</v>
      </c>
      <c r="QV24" s="29">
        <f t="shared" si="441"/>
        <v>19.615999999999996</v>
      </c>
      <c r="QW24" s="31">
        <f t="shared" si="442"/>
        <v>6</v>
      </c>
      <c r="QX24" s="29">
        <f t="shared" si="443"/>
        <v>1.6159999999999961</v>
      </c>
      <c r="QY24" s="31">
        <f t="shared" si="444"/>
        <v>0</v>
      </c>
      <c r="QZ24" s="29">
        <f t="shared" si="445"/>
        <v>29.783999999999995</v>
      </c>
      <c r="RA24" s="31">
        <f t="shared" si="446"/>
        <v>1</v>
      </c>
      <c r="RB24" s="29">
        <f t="shared" si="447"/>
        <v>20.783999999999995</v>
      </c>
      <c r="RC24" s="31">
        <f t="shared" si="448"/>
        <v>6</v>
      </c>
      <c r="RD24" s="29">
        <f t="shared" si="449"/>
        <v>2.7839999999999954</v>
      </c>
      <c r="RE24" s="31">
        <f t="shared" si="450"/>
        <v>0</v>
      </c>
      <c r="RF24" s="29">
        <f t="shared" si="451"/>
        <v>30.951999999999998</v>
      </c>
      <c r="RG24" s="31">
        <f t="shared" si="452"/>
        <v>2</v>
      </c>
      <c r="RH24" s="29">
        <f t="shared" si="453"/>
        <v>12.951999999999998</v>
      </c>
      <c r="RI24" s="31">
        <f t="shared" si="454"/>
        <v>4</v>
      </c>
      <c r="RJ24" s="29">
        <f t="shared" si="455"/>
        <v>0.95199999999999818</v>
      </c>
      <c r="RK24" s="31">
        <f t="shared" si="456"/>
        <v>0</v>
      </c>
      <c r="RL24" s="32">
        <f t="shared" si="457"/>
        <v>32.119999999999997</v>
      </c>
      <c r="RM24" s="31">
        <f t="shared" si="458"/>
        <v>2</v>
      </c>
      <c r="RN24" s="33">
        <f t="shared" si="459"/>
        <v>14.119999999999997</v>
      </c>
      <c r="RO24" s="31">
        <f t="shared" si="460"/>
        <v>4</v>
      </c>
      <c r="RP24" s="34">
        <f t="shared" si="461"/>
        <v>2.1199999999999974</v>
      </c>
      <c r="RQ24" s="34">
        <f t="shared" si="462"/>
        <v>0</v>
      </c>
      <c r="RR24" s="34">
        <f t="shared" si="463"/>
        <v>1.3333333333333333</v>
      </c>
      <c r="RS24" s="34">
        <f t="shared" si="464"/>
        <v>5.166666666666667</v>
      </c>
      <c r="RT24" s="9">
        <f t="shared" si="465"/>
        <v>15</v>
      </c>
      <c r="RU24" s="9">
        <f t="shared" si="466"/>
        <v>45</v>
      </c>
      <c r="RV24" s="9">
        <f t="shared" si="467"/>
        <v>27</v>
      </c>
      <c r="RW24" s="9">
        <f t="shared" si="468"/>
        <v>28.2</v>
      </c>
      <c r="RX24" s="9">
        <f t="shared" si="469"/>
        <v>29.4</v>
      </c>
      <c r="RY24" s="9">
        <f t="shared" si="470"/>
        <v>30.6</v>
      </c>
      <c r="RZ24" s="9">
        <f t="shared" si="471"/>
        <v>31.8</v>
      </c>
      <c r="SA24" s="9">
        <f t="shared" si="472"/>
        <v>33</v>
      </c>
      <c r="SB24" s="31">
        <f t="shared" si="473"/>
        <v>0</v>
      </c>
      <c r="SC24" s="29">
        <f t="shared" si="474"/>
        <v>27</v>
      </c>
      <c r="SD24" s="31">
        <f t="shared" si="475"/>
        <v>1</v>
      </c>
      <c r="SE24" s="29">
        <f t="shared" si="476"/>
        <v>18</v>
      </c>
      <c r="SF24" s="31">
        <f t="shared" si="477"/>
        <v>6</v>
      </c>
      <c r="SG24" s="29">
        <f t="shared" si="524"/>
        <v>0</v>
      </c>
      <c r="SH24" s="31">
        <f t="shared" si="478"/>
        <v>0</v>
      </c>
      <c r="SI24" s="29">
        <f t="shared" si="479"/>
        <v>28.2</v>
      </c>
      <c r="SJ24" s="31">
        <f t="shared" si="480"/>
        <v>1</v>
      </c>
      <c r="SK24" s="29">
        <f t="shared" si="481"/>
        <v>19.2</v>
      </c>
      <c r="SL24" s="31">
        <f t="shared" si="482"/>
        <v>6</v>
      </c>
      <c r="SM24" s="29">
        <f t="shared" si="483"/>
        <v>1.1999999999999993</v>
      </c>
      <c r="SN24" s="31">
        <f t="shared" si="484"/>
        <v>0</v>
      </c>
      <c r="SO24" s="29">
        <f t="shared" si="485"/>
        <v>29.4</v>
      </c>
      <c r="SP24" s="31">
        <f t="shared" si="486"/>
        <v>1</v>
      </c>
      <c r="SQ24" s="29">
        <f t="shared" si="487"/>
        <v>20.399999999999999</v>
      </c>
      <c r="SR24" s="31">
        <f t="shared" si="488"/>
        <v>6</v>
      </c>
      <c r="SS24" s="29">
        <f t="shared" si="489"/>
        <v>2.3999999999999986</v>
      </c>
      <c r="ST24" s="31">
        <f t="shared" si="490"/>
        <v>0</v>
      </c>
      <c r="SU24" s="29">
        <f t="shared" si="491"/>
        <v>30.6</v>
      </c>
      <c r="SV24" s="31">
        <f t="shared" si="492"/>
        <v>2</v>
      </c>
      <c r="SW24" s="29">
        <f t="shared" si="493"/>
        <v>12.600000000000001</v>
      </c>
      <c r="SX24" s="31">
        <f t="shared" si="494"/>
        <v>4</v>
      </c>
      <c r="SY24" s="29">
        <f t="shared" si="495"/>
        <v>0.60000000000000142</v>
      </c>
      <c r="SZ24" s="31">
        <f t="shared" si="496"/>
        <v>0</v>
      </c>
      <c r="TA24" s="29">
        <f t="shared" si="497"/>
        <v>31.8</v>
      </c>
      <c r="TB24" s="31">
        <f t="shared" si="498"/>
        <v>2</v>
      </c>
      <c r="TC24" s="29">
        <f t="shared" si="499"/>
        <v>13.8</v>
      </c>
      <c r="TD24" s="31">
        <f t="shared" si="500"/>
        <v>4</v>
      </c>
      <c r="TE24" s="29">
        <f t="shared" si="501"/>
        <v>1.8000000000000007</v>
      </c>
      <c r="TF24" s="31">
        <f t="shared" si="502"/>
        <v>0</v>
      </c>
      <c r="TG24" s="32">
        <f t="shared" si="503"/>
        <v>33</v>
      </c>
      <c r="TH24" s="31">
        <f t="shared" si="504"/>
        <v>2</v>
      </c>
      <c r="TI24" s="33">
        <f t="shared" si="505"/>
        <v>15</v>
      </c>
      <c r="TJ24" s="31">
        <f t="shared" si="506"/>
        <v>5</v>
      </c>
      <c r="TK24" s="34">
        <f t="shared" si="507"/>
        <v>0</v>
      </c>
      <c r="TL24" s="34">
        <f t="shared" si="508"/>
        <v>0</v>
      </c>
      <c r="TM24" s="34">
        <f t="shared" si="509"/>
        <v>1.5</v>
      </c>
      <c r="TN24" s="34">
        <f t="shared" si="510"/>
        <v>5.166666666666667</v>
      </c>
      <c r="TO24" s="49">
        <f t="shared" si="511"/>
        <v>0</v>
      </c>
      <c r="TP24" s="49">
        <f t="shared" si="512"/>
        <v>1.1212121212121211</v>
      </c>
      <c r="TQ24" s="49">
        <f t="shared" si="513"/>
        <v>4.8333333333333339</v>
      </c>
      <c r="TR24" s="63">
        <f>IF(AND(D24&lt;&gt;"",E24&lt;&gt;""),TQ24*VLOOKUP(C24,Tableau1[#All],10,FALSE)+TP24*VLOOKUP(C24,Tableau1[#All],11,FALSE)+TO24*VLOOKUP(C24,Tableau1[#All],12,FALSE),"")</f>
        <v>6022.030303030303</v>
      </c>
      <c r="TS24" s="64">
        <f>IF(AND(D24&lt;&gt;"",E24&lt;&gt;""),($TQ24/15)*VLOOKUP($C24,Tableau1[#All],11,FALSE)+$TP24*VLOOKUP($C24,Tableau1[#All],11,FALSE)+$TO24*VLOOKUP($C24,Tableau1[#All],12,FALSE),"")</f>
        <v>3608.5858585858582</v>
      </c>
      <c r="TT24" s="119">
        <f>IF(AND(D24&lt;&gt;"",E24&lt;&gt;""),(($TQ24/15)/10)*VLOOKUP($C24,Tableau1[#All],12,FALSE)+($TP24/10)*VLOOKUP($C24,Tableau1[#All],12,FALSE)+$TO24*VLOOKUP($C24,Tableau1[#All],12,FALSE),"")</f>
        <v>0</v>
      </c>
      <c r="TU24" s="121">
        <f t="shared" si="0"/>
        <v>6022.030303030303</v>
      </c>
    </row>
    <row r="25" spans="2:541" ht="15.75" customHeight="1">
      <c r="B25" s="58">
        <v>10</v>
      </c>
      <c r="C25" s="44" t="s">
        <v>126</v>
      </c>
      <c r="D25" s="110" t="str">
        <f>IF(C25&lt;&gt;"",VLOOKUP(C25,Tableau1[#All],2,FALSE),"")</f>
        <v>Fui</v>
      </c>
      <c r="E25" s="44">
        <v>4</v>
      </c>
      <c r="F25" s="55">
        <v>5</v>
      </c>
      <c r="G25" s="51">
        <f t="shared" si="1"/>
        <v>1</v>
      </c>
      <c r="H25" s="30">
        <f>VLOOKUP($C25,Tableau1[#All],3,FALSE)</f>
        <v>4</v>
      </c>
      <c r="I25" s="30">
        <f>VLOOKUP($C25,Tableau1[#All],4,FALSE)</f>
        <v>1</v>
      </c>
      <c r="J25" s="30">
        <f>VLOOKUP($C25,Tableau1[#All],5,FALSE)</f>
        <v>3</v>
      </c>
      <c r="K25" s="30">
        <f>VLOOKUP($C25,Tableau1[#All],6,FALSE)</f>
        <v>1000</v>
      </c>
      <c r="L25" s="30">
        <f>VLOOKUP($C25,Tableau1[#All],7,FALSE)</f>
        <v>4</v>
      </c>
      <c r="M25" s="30">
        <f>VLOOKUP($C25,Tableau1[#All],8,FALSE)</f>
        <v>12</v>
      </c>
      <c r="N25" s="30">
        <f>VLOOKUP($C25,Tableau1[#All],9,FALSE)</f>
        <v>1000</v>
      </c>
      <c r="O25" s="30">
        <f t="shared" si="2"/>
        <v>4</v>
      </c>
      <c r="P25" s="30">
        <f t="shared" si="3"/>
        <v>20</v>
      </c>
      <c r="Q25" s="30">
        <f t="shared" si="4"/>
        <v>1040</v>
      </c>
      <c r="R25" s="9">
        <f t="shared" si="5"/>
        <v>4</v>
      </c>
      <c r="S25" s="9">
        <f t="shared" si="6"/>
        <v>16</v>
      </c>
      <c r="T25" s="9">
        <f t="shared" si="7"/>
        <v>9.6</v>
      </c>
      <c r="U25" s="9">
        <f t="shared" si="8"/>
        <v>10.026666666666666</v>
      </c>
      <c r="V25" s="9">
        <f t="shared" si="9"/>
        <v>10.453333333333333</v>
      </c>
      <c r="W25" s="9">
        <f t="shared" si="10"/>
        <v>10.879999999999999</v>
      </c>
      <c r="X25" s="9">
        <f t="shared" si="11"/>
        <v>11.306666666666667</v>
      </c>
      <c r="Y25" s="9">
        <f t="shared" si="12"/>
        <v>11.733333333333334</v>
      </c>
      <c r="Z25" s="31">
        <f t="shared" si="13"/>
        <v>0</v>
      </c>
      <c r="AA25" s="29">
        <f t="shared" si="14"/>
        <v>9.6</v>
      </c>
      <c r="AB25" s="31">
        <f t="shared" si="15"/>
        <v>0</v>
      </c>
      <c r="AC25" s="29">
        <f t="shared" si="16"/>
        <v>9.6</v>
      </c>
      <c r="AD25" s="31">
        <f t="shared" si="17"/>
        <v>2</v>
      </c>
      <c r="AE25" s="29">
        <f t="shared" si="514"/>
        <v>1.5999999999999996</v>
      </c>
      <c r="AF25" s="31">
        <f t="shared" si="18"/>
        <v>0</v>
      </c>
      <c r="AG25" s="29">
        <f t="shared" si="19"/>
        <v>10.026666666666666</v>
      </c>
      <c r="AH25" s="31">
        <f t="shared" si="20"/>
        <v>0</v>
      </c>
      <c r="AI25" s="29">
        <f t="shared" si="21"/>
        <v>10.026666666666666</v>
      </c>
      <c r="AJ25" s="31">
        <f t="shared" si="22"/>
        <v>2</v>
      </c>
      <c r="AK25" s="29">
        <f t="shared" si="23"/>
        <v>2.0266666666666655</v>
      </c>
      <c r="AL25" s="31">
        <f t="shared" si="24"/>
        <v>0</v>
      </c>
      <c r="AM25" s="29">
        <f t="shared" si="25"/>
        <v>10.453333333333333</v>
      </c>
      <c r="AN25" s="31">
        <f t="shared" si="26"/>
        <v>0</v>
      </c>
      <c r="AO25" s="29">
        <f t="shared" si="27"/>
        <v>10.453333333333333</v>
      </c>
      <c r="AP25" s="31">
        <f t="shared" si="28"/>
        <v>2</v>
      </c>
      <c r="AQ25" s="29">
        <f t="shared" si="29"/>
        <v>2.4533333333333331</v>
      </c>
      <c r="AR25" s="31">
        <f t="shared" si="30"/>
        <v>0</v>
      </c>
      <c r="AS25" s="29">
        <f t="shared" si="31"/>
        <v>10.879999999999999</v>
      </c>
      <c r="AT25" s="31">
        <f t="shared" si="32"/>
        <v>0</v>
      </c>
      <c r="AU25" s="29">
        <f t="shared" si="33"/>
        <v>10.879999999999999</v>
      </c>
      <c r="AV25" s="31">
        <f t="shared" si="34"/>
        <v>2</v>
      </c>
      <c r="AW25" s="29">
        <f t="shared" si="35"/>
        <v>2.879999999999999</v>
      </c>
      <c r="AX25" s="31">
        <f t="shared" si="36"/>
        <v>0</v>
      </c>
      <c r="AY25" s="29">
        <f t="shared" si="37"/>
        <v>11.306666666666667</v>
      </c>
      <c r="AZ25" s="31">
        <f t="shared" si="38"/>
        <v>0</v>
      </c>
      <c r="BA25" s="29">
        <f t="shared" si="39"/>
        <v>11.306666666666667</v>
      </c>
      <c r="BB25" s="31">
        <f t="shared" si="40"/>
        <v>2</v>
      </c>
      <c r="BC25" s="29">
        <f t="shared" si="41"/>
        <v>3.3066666666666666</v>
      </c>
      <c r="BD25" s="31">
        <f t="shared" si="42"/>
        <v>0</v>
      </c>
      <c r="BE25" s="32">
        <f t="shared" si="43"/>
        <v>11.733333333333334</v>
      </c>
      <c r="BF25" s="31">
        <f t="shared" si="44"/>
        <v>0</v>
      </c>
      <c r="BG25" s="33">
        <f t="shared" si="45"/>
        <v>11.733333333333334</v>
      </c>
      <c r="BH25" s="31">
        <f t="shared" si="46"/>
        <v>2</v>
      </c>
      <c r="BI25" s="34">
        <f t="shared" si="47"/>
        <v>3.7333333333333343</v>
      </c>
      <c r="BJ25" s="34">
        <f t="shared" si="48"/>
        <v>0</v>
      </c>
      <c r="BK25" s="34">
        <f t="shared" si="49"/>
        <v>0</v>
      </c>
      <c r="BL25" s="34">
        <f t="shared" si="50"/>
        <v>2</v>
      </c>
      <c r="BM25" s="9">
        <f t="shared" si="51"/>
        <v>4.0999999999999996</v>
      </c>
      <c r="BN25" s="9">
        <f t="shared" si="52"/>
        <v>16.399999999999999</v>
      </c>
      <c r="BO25" s="9">
        <f t="shared" si="53"/>
        <v>9.8399999999999981</v>
      </c>
      <c r="BP25" s="9">
        <f t="shared" si="54"/>
        <v>10.277333333333331</v>
      </c>
      <c r="BQ25" s="9">
        <f t="shared" si="55"/>
        <v>10.714666666666664</v>
      </c>
      <c r="BR25" s="9">
        <f t="shared" si="56"/>
        <v>11.151999999999999</v>
      </c>
      <c r="BS25" s="9">
        <f t="shared" si="57"/>
        <v>11.589333333333332</v>
      </c>
      <c r="BT25" s="9">
        <f t="shared" si="58"/>
        <v>12.026666666666666</v>
      </c>
      <c r="BU25" s="31">
        <f t="shared" si="59"/>
        <v>0</v>
      </c>
      <c r="BV25" s="29">
        <f t="shared" si="60"/>
        <v>9.8399999999999981</v>
      </c>
      <c r="BW25" s="31">
        <f t="shared" si="61"/>
        <v>0</v>
      </c>
      <c r="BX25" s="29">
        <f t="shared" si="62"/>
        <v>9.8399999999999981</v>
      </c>
      <c r="BY25" s="31">
        <f t="shared" si="63"/>
        <v>2</v>
      </c>
      <c r="BZ25" s="29">
        <f t="shared" si="515"/>
        <v>1.8399999999999981</v>
      </c>
      <c r="CA25" s="31">
        <f t="shared" si="64"/>
        <v>0</v>
      </c>
      <c r="CB25" s="29">
        <f t="shared" si="65"/>
        <v>10.277333333333331</v>
      </c>
      <c r="CC25" s="31">
        <f t="shared" si="66"/>
        <v>0</v>
      </c>
      <c r="CD25" s="29">
        <f t="shared" si="67"/>
        <v>10.277333333333331</v>
      </c>
      <c r="CE25" s="31">
        <f t="shared" si="68"/>
        <v>2</v>
      </c>
      <c r="CF25" s="29">
        <f t="shared" si="69"/>
        <v>2.2773333333333312</v>
      </c>
      <c r="CG25" s="31">
        <f t="shared" si="70"/>
        <v>0</v>
      </c>
      <c r="CH25" s="29">
        <f t="shared" si="71"/>
        <v>10.714666666666664</v>
      </c>
      <c r="CI25" s="31">
        <f t="shared" si="72"/>
        <v>0</v>
      </c>
      <c r="CJ25" s="29">
        <f t="shared" si="73"/>
        <v>10.714666666666664</v>
      </c>
      <c r="CK25" s="31">
        <f t="shared" si="74"/>
        <v>2</v>
      </c>
      <c r="CL25" s="29">
        <f t="shared" si="75"/>
        <v>2.7146666666666643</v>
      </c>
      <c r="CM25" s="31">
        <f t="shared" si="76"/>
        <v>0</v>
      </c>
      <c r="CN25" s="29">
        <f t="shared" si="77"/>
        <v>11.151999999999999</v>
      </c>
      <c r="CO25" s="31">
        <f t="shared" si="78"/>
        <v>0</v>
      </c>
      <c r="CP25" s="29">
        <f t="shared" si="79"/>
        <v>11.151999999999999</v>
      </c>
      <c r="CQ25" s="31">
        <f t="shared" si="80"/>
        <v>2</v>
      </c>
      <c r="CR25" s="29">
        <f t="shared" si="81"/>
        <v>3.1519999999999992</v>
      </c>
      <c r="CS25" s="31">
        <f t="shared" si="82"/>
        <v>0</v>
      </c>
      <c r="CT25" s="29">
        <f t="shared" si="83"/>
        <v>11.589333333333332</v>
      </c>
      <c r="CU25" s="31">
        <f t="shared" si="84"/>
        <v>0</v>
      </c>
      <c r="CV25" s="29">
        <f t="shared" si="85"/>
        <v>11.589333333333332</v>
      </c>
      <c r="CW25" s="31">
        <f t="shared" si="86"/>
        <v>2</v>
      </c>
      <c r="CX25" s="29">
        <f t="shared" si="87"/>
        <v>3.5893333333333324</v>
      </c>
      <c r="CY25" s="31">
        <f t="shared" si="88"/>
        <v>0</v>
      </c>
      <c r="CZ25" s="32">
        <f t="shared" si="89"/>
        <v>12.026666666666666</v>
      </c>
      <c r="DA25" s="31">
        <f t="shared" si="90"/>
        <v>0</v>
      </c>
      <c r="DB25" s="33">
        <f t="shared" si="91"/>
        <v>12.026666666666666</v>
      </c>
      <c r="DC25" s="31">
        <f t="shared" si="92"/>
        <v>3</v>
      </c>
      <c r="DD25" s="34">
        <f t="shared" si="93"/>
        <v>2.6666666666665506E-2</v>
      </c>
      <c r="DE25" s="34">
        <f t="shared" si="94"/>
        <v>0</v>
      </c>
      <c r="DF25" s="34">
        <f t="shared" si="95"/>
        <v>0</v>
      </c>
      <c r="DG25" s="34">
        <f t="shared" si="96"/>
        <v>2.1666666666666665</v>
      </c>
      <c r="DH25" s="9">
        <f t="shared" si="97"/>
        <v>4.2</v>
      </c>
      <c r="DI25" s="9">
        <f t="shared" si="98"/>
        <v>16.8</v>
      </c>
      <c r="DJ25" s="9">
        <f t="shared" si="99"/>
        <v>10.08</v>
      </c>
      <c r="DK25" s="9">
        <f t="shared" si="100"/>
        <v>10.527999999999999</v>
      </c>
      <c r="DL25" s="9">
        <f t="shared" si="101"/>
        <v>10.975999999999999</v>
      </c>
      <c r="DM25" s="9">
        <f t="shared" si="102"/>
        <v>11.423999999999999</v>
      </c>
      <c r="DN25" s="9">
        <f t="shared" si="103"/>
        <v>11.872</v>
      </c>
      <c r="DO25" s="9">
        <f t="shared" si="104"/>
        <v>12.32</v>
      </c>
      <c r="DP25" s="31">
        <f t="shared" si="105"/>
        <v>0</v>
      </c>
      <c r="DQ25" s="29">
        <f t="shared" si="106"/>
        <v>10.08</v>
      </c>
      <c r="DR25" s="31">
        <f t="shared" si="107"/>
        <v>0</v>
      </c>
      <c r="DS25" s="29">
        <f t="shared" si="108"/>
        <v>10.08</v>
      </c>
      <c r="DT25" s="31">
        <f t="shared" si="109"/>
        <v>2</v>
      </c>
      <c r="DU25" s="29">
        <f t="shared" si="516"/>
        <v>2.08</v>
      </c>
      <c r="DV25" s="31">
        <f t="shared" si="110"/>
        <v>0</v>
      </c>
      <c r="DW25" s="29">
        <f t="shared" si="111"/>
        <v>10.527999999999999</v>
      </c>
      <c r="DX25" s="31">
        <f t="shared" si="112"/>
        <v>0</v>
      </c>
      <c r="DY25" s="29">
        <f t="shared" si="113"/>
        <v>10.527999999999999</v>
      </c>
      <c r="DZ25" s="31">
        <f t="shared" si="114"/>
        <v>2</v>
      </c>
      <c r="EA25" s="29">
        <f t="shared" si="115"/>
        <v>2.5279999999999987</v>
      </c>
      <c r="EB25" s="31">
        <f t="shared" si="116"/>
        <v>0</v>
      </c>
      <c r="EC25" s="29">
        <f t="shared" si="117"/>
        <v>10.975999999999999</v>
      </c>
      <c r="ED25" s="31">
        <f t="shared" si="118"/>
        <v>0</v>
      </c>
      <c r="EE25" s="29">
        <f t="shared" si="119"/>
        <v>10.975999999999999</v>
      </c>
      <c r="EF25" s="31">
        <f t="shared" si="120"/>
        <v>2</v>
      </c>
      <c r="EG25" s="29">
        <f t="shared" si="121"/>
        <v>2.9759999999999991</v>
      </c>
      <c r="EH25" s="31">
        <f t="shared" si="122"/>
        <v>0</v>
      </c>
      <c r="EI25" s="29">
        <f t="shared" si="123"/>
        <v>11.423999999999999</v>
      </c>
      <c r="EJ25" s="31">
        <f t="shared" si="124"/>
        <v>0</v>
      </c>
      <c r="EK25" s="29">
        <f t="shared" si="125"/>
        <v>11.423999999999999</v>
      </c>
      <c r="EL25" s="31">
        <f t="shared" si="126"/>
        <v>2</v>
      </c>
      <c r="EM25" s="29">
        <f t="shared" si="127"/>
        <v>3.4239999999999995</v>
      </c>
      <c r="EN25" s="31">
        <f t="shared" si="128"/>
        <v>0</v>
      </c>
      <c r="EO25" s="29">
        <f t="shared" si="129"/>
        <v>11.872</v>
      </c>
      <c r="EP25" s="31">
        <f t="shared" si="130"/>
        <v>0</v>
      </c>
      <c r="EQ25" s="29">
        <f t="shared" si="131"/>
        <v>11.872</v>
      </c>
      <c r="ER25" s="31">
        <f t="shared" si="132"/>
        <v>2</v>
      </c>
      <c r="ES25" s="29">
        <f t="shared" si="133"/>
        <v>3.8719999999999999</v>
      </c>
      <c r="ET25" s="31">
        <f t="shared" si="134"/>
        <v>0</v>
      </c>
      <c r="EU25" s="32">
        <f t="shared" si="135"/>
        <v>12.32</v>
      </c>
      <c r="EV25" s="31">
        <f t="shared" si="136"/>
        <v>0</v>
      </c>
      <c r="EW25" s="33">
        <f t="shared" si="137"/>
        <v>12.32</v>
      </c>
      <c r="EX25" s="31">
        <f t="shared" si="138"/>
        <v>3</v>
      </c>
      <c r="EY25" s="34">
        <f t="shared" si="139"/>
        <v>0.32000000000000028</v>
      </c>
      <c r="EZ25" s="34">
        <f t="shared" si="140"/>
        <v>0</v>
      </c>
      <c r="FA25" s="34">
        <f t="shared" si="141"/>
        <v>0</v>
      </c>
      <c r="FB25" s="34">
        <f t="shared" si="142"/>
        <v>2.1666666666666665</v>
      </c>
      <c r="FC25" s="9">
        <f t="shared" si="143"/>
        <v>4.3</v>
      </c>
      <c r="FD25" s="9">
        <f t="shared" si="144"/>
        <v>17.2</v>
      </c>
      <c r="FE25" s="9">
        <f t="shared" si="145"/>
        <v>10.319999999999999</v>
      </c>
      <c r="FF25" s="9">
        <f t="shared" si="146"/>
        <v>10.778666666666664</v>
      </c>
      <c r="FG25" s="9">
        <f t="shared" si="147"/>
        <v>11.237333333333332</v>
      </c>
      <c r="FH25" s="9">
        <f t="shared" si="148"/>
        <v>11.695999999999998</v>
      </c>
      <c r="FI25" s="9">
        <f t="shared" si="149"/>
        <v>12.154666666666666</v>
      </c>
      <c r="FJ25" s="9">
        <f t="shared" si="150"/>
        <v>12.613333333333333</v>
      </c>
      <c r="FK25" s="31">
        <f t="shared" si="151"/>
        <v>0</v>
      </c>
      <c r="FL25" s="29">
        <f t="shared" si="152"/>
        <v>10.319999999999999</v>
      </c>
      <c r="FM25" s="31">
        <f t="shared" si="153"/>
        <v>0</v>
      </c>
      <c r="FN25" s="29">
        <f t="shared" si="154"/>
        <v>10.319999999999999</v>
      </c>
      <c r="FO25" s="31">
        <f t="shared" si="155"/>
        <v>2</v>
      </c>
      <c r="FP25" s="29">
        <f t="shared" si="517"/>
        <v>2.3199999999999985</v>
      </c>
      <c r="FQ25" s="31">
        <f t="shared" si="156"/>
        <v>0</v>
      </c>
      <c r="FR25" s="29">
        <f t="shared" si="157"/>
        <v>10.778666666666664</v>
      </c>
      <c r="FS25" s="31">
        <f t="shared" si="158"/>
        <v>0</v>
      </c>
      <c r="FT25" s="29">
        <f t="shared" si="159"/>
        <v>10.778666666666664</v>
      </c>
      <c r="FU25" s="31">
        <f t="shared" si="160"/>
        <v>2</v>
      </c>
      <c r="FV25" s="29">
        <f t="shared" si="161"/>
        <v>2.7786666666666644</v>
      </c>
      <c r="FW25" s="31">
        <f t="shared" si="162"/>
        <v>0</v>
      </c>
      <c r="FX25" s="29">
        <f t="shared" si="163"/>
        <v>11.237333333333332</v>
      </c>
      <c r="FY25" s="31">
        <f t="shared" si="164"/>
        <v>0</v>
      </c>
      <c r="FZ25" s="29">
        <f t="shared" si="165"/>
        <v>11.237333333333332</v>
      </c>
      <c r="GA25" s="31">
        <f t="shared" si="166"/>
        <v>2</v>
      </c>
      <c r="GB25" s="29">
        <f t="shared" si="167"/>
        <v>3.2373333333333321</v>
      </c>
      <c r="GC25" s="31">
        <f t="shared" si="168"/>
        <v>0</v>
      </c>
      <c r="GD25" s="29">
        <f t="shared" si="169"/>
        <v>11.695999999999998</v>
      </c>
      <c r="GE25" s="31">
        <f t="shared" si="170"/>
        <v>0</v>
      </c>
      <c r="GF25" s="29">
        <f t="shared" si="171"/>
        <v>11.695999999999998</v>
      </c>
      <c r="GG25" s="31">
        <f t="shared" si="172"/>
        <v>2</v>
      </c>
      <c r="GH25" s="29">
        <f t="shared" si="173"/>
        <v>3.695999999999998</v>
      </c>
      <c r="GI25" s="31">
        <f t="shared" si="174"/>
        <v>0</v>
      </c>
      <c r="GJ25" s="29">
        <f t="shared" si="175"/>
        <v>12.154666666666666</v>
      </c>
      <c r="GK25" s="31">
        <f t="shared" si="176"/>
        <v>0</v>
      </c>
      <c r="GL25" s="29">
        <f t="shared" si="177"/>
        <v>12.154666666666666</v>
      </c>
      <c r="GM25" s="31">
        <f t="shared" si="178"/>
        <v>3</v>
      </c>
      <c r="GN25" s="29">
        <f t="shared" si="179"/>
        <v>0.15466666666666562</v>
      </c>
      <c r="GO25" s="31">
        <f t="shared" si="180"/>
        <v>0</v>
      </c>
      <c r="GP25" s="32">
        <f t="shared" si="181"/>
        <v>12.613333333333333</v>
      </c>
      <c r="GQ25" s="31">
        <f t="shared" si="182"/>
        <v>0</v>
      </c>
      <c r="GR25" s="33">
        <f t="shared" si="183"/>
        <v>12.613333333333333</v>
      </c>
      <c r="GS25" s="31">
        <f t="shared" si="184"/>
        <v>3</v>
      </c>
      <c r="GT25" s="34">
        <f t="shared" si="185"/>
        <v>0.61333333333333329</v>
      </c>
      <c r="GU25" s="34">
        <f t="shared" si="186"/>
        <v>0</v>
      </c>
      <c r="GV25" s="34">
        <f t="shared" si="187"/>
        <v>0</v>
      </c>
      <c r="GW25" s="34">
        <f t="shared" si="188"/>
        <v>2.3333333333333335</v>
      </c>
      <c r="GX25" s="9">
        <f t="shared" si="189"/>
        <v>4.4000000000000004</v>
      </c>
      <c r="GY25" s="9">
        <f t="shared" si="190"/>
        <v>17.600000000000001</v>
      </c>
      <c r="GZ25" s="9">
        <f t="shared" si="191"/>
        <v>10.56</v>
      </c>
      <c r="HA25" s="9">
        <f t="shared" si="192"/>
        <v>11.029333333333334</v>
      </c>
      <c r="HB25" s="9">
        <f t="shared" si="193"/>
        <v>11.498666666666667</v>
      </c>
      <c r="HC25" s="9">
        <f t="shared" si="194"/>
        <v>11.968000000000002</v>
      </c>
      <c r="HD25" s="9">
        <f t="shared" si="195"/>
        <v>12.437333333333335</v>
      </c>
      <c r="HE25" s="9">
        <f t="shared" si="196"/>
        <v>12.906666666666668</v>
      </c>
      <c r="HF25" s="31">
        <f t="shared" si="197"/>
        <v>0</v>
      </c>
      <c r="HG25" s="29">
        <f t="shared" si="198"/>
        <v>10.56</v>
      </c>
      <c r="HH25" s="31">
        <f t="shared" si="199"/>
        <v>0</v>
      </c>
      <c r="HI25" s="29">
        <f t="shared" si="200"/>
        <v>10.56</v>
      </c>
      <c r="HJ25" s="31">
        <f t="shared" si="201"/>
        <v>2</v>
      </c>
      <c r="HK25" s="29">
        <f t="shared" si="518"/>
        <v>2.5600000000000005</v>
      </c>
      <c r="HL25" s="31">
        <f t="shared" si="202"/>
        <v>0</v>
      </c>
      <c r="HM25" s="29">
        <f t="shared" si="203"/>
        <v>11.029333333333334</v>
      </c>
      <c r="HN25" s="31">
        <f t="shared" si="204"/>
        <v>0</v>
      </c>
      <c r="HO25" s="29">
        <f t="shared" si="205"/>
        <v>11.029333333333334</v>
      </c>
      <c r="HP25" s="31">
        <f t="shared" si="206"/>
        <v>2</v>
      </c>
      <c r="HQ25" s="29">
        <f t="shared" si="207"/>
        <v>3.0293333333333337</v>
      </c>
      <c r="HR25" s="31">
        <f t="shared" si="208"/>
        <v>0</v>
      </c>
      <c r="HS25" s="29">
        <f t="shared" si="209"/>
        <v>11.498666666666667</v>
      </c>
      <c r="HT25" s="31">
        <f t="shared" si="210"/>
        <v>0</v>
      </c>
      <c r="HU25" s="29">
        <f t="shared" si="211"/>
        <v>11.498666666666667</v>
      </c>
      <c r="HV25" s="31">
        <f t="shared" si="212"/>
        <v>2</v>
      </c>
      <c r="HW25" s="29">
        <f t="shared" si="213"/>
        <v>3.4986666666666668</v>
      </c>
      <c r="HX25" s="31">
        <f t="shared" si="214"/>
        <v>0</v>
      </c>
      <c r="HY25" s="29">
        <f t="shared" si="215"/>
        <v>11.968000000000002</v>
      </c>
      <c r="HZ25" s="31">
        <f t="shared" si="216"/>
        <v>0</v>
      </c>
      <c r="IA25" s="29">
        <f t="shared" si="217"/>
        <v>11.968000000000002</v>
      </c>
      <c r="IB25" s="31">
        <f t="shared" si="218"/>
        <v>2</v>
      </c>
      <c r="IC25" s="29">
        <f t="shared" si="219"/>
        <v>3.9680000000000017</v>
      </c>
      <c r="ID25" s="31">
        <f t="shared" si="220"/>
        <v>0</v>
      </c>
      <c r="IE25" s="29">
        <f t="shared" si="221"/>
        <v>12.437333333333335</v>
      </c>
      <c r="IF25" s="31">
        <f t="shared" si="222"/>
        <v>0</v>
      </c>
      <c r="IG25" s="29">
        <f t="shared" si="223"/>
        <v>12.437333333333335</v>
      </c>
      <c r="IH25" s="31">
        <f t="shared" si="224"/>
        <v>3</v>
      </c>
      <c r="II25" s="29">
        <f t="shared" si="225"/>
        <v>0.43733333333333491</v>
      </c>
      <c r="IJ25" s="31">
        <f t="shared" si="226"/>
        <v>0</v>
      </c>
      <c r="IK25" s="32">
        <f t="shared" si="227"/>
        <v>12.906666666666668</v>
      </c>
      <c r="IL25" s="31">
        <f t="shared" si="228"/>
        <v>0</v>
      </c>
      <c r="IM25" s="33">
        <f t="shared" si="229"/>
        <v>12.906666666666668</v>
      </c>
      <c r="IN25" s="31">
        <f t="shared" si="230"/>
        <v>3</v>
      </c>
      <c r="IO25" s="34">
        <f t="shared" si="231"/>
        <v>0.90666666666666806</v>
      </c>
      <c r="IP25" s="34">
        <f t="shared" si="232"/>
        <v>0</v>
      </c>
      <c r="IQ25" s="34">
        <f t="shared" si="233"/>
        <v>0</v>
      </c>
      <c r="IR25" s="34">
        <f t="shared" si="234"/>
        <v>2.3333333333333335</v>
      </c>
      <c r="IS25" s="9">
        <f t="shared" si="235"/>
        <v>4.5</v>
      </c>
      <c r="IT25" s="9">
        <f t="shared" si="236"/>
        <v>18</v>
      </c>
      <c r="IU25" s="9">
        <f t="shared" si="237"/>
        <v>10.8</v>
      </c>
      <c r="IV25" s="9">
        <f t="shared" si="238"/>
        <v>11.28</v>
      </c>
      <c r="IW25" s="9">
        <f t="shared" si="239"/>
        <v>11.76</v>
      </c>
      <c r="IX25" s="9">
        <f t="shared" si="240"/>
        <v>12.24</v>
      </c>
      <c r="IY25" s="9">
        <f t="shared" si="241"/>
        <v>12.72</v>
      </c>
      <c r="IZ25" s="9">
        <f t="shared" si="242"/>
        <v>13.200000000000001</v>
      </c>
      <c r="JA25" s="31">
        <f t="shared" si="243"/>
        <v>0</v>
      </c>
      <c r="JB25" s="29">
        <f t="shared" si="244"/>
        <v>10.8</v>
      </c>
      <c r="JC25" s="31">
        <f t="shared" si="245"/>
        <v>0</v>
      </c>
      <c r="JD25" s="29">
        <f t="shared" si="246"/>
        <v>10.8</v>
      </c>
      <c r="JE25" s="31">
        <f t="shared" si="247"/>
        <v>2</v>
      </c>
      <c r="JF25" s="29">
        <f t="shared" si="519"/>
        <v>2.8000000000000007</v>
      </c>
      <c r="JG25" s="31">
        <f t="shared" si="248"/>
        <v>0</v>
      </c>
      <c r="JH25" s="29">
        <f t="shared" si="249"/>
        <v>11.28</v>
      </c>
      <c r="JI25" s="31">
        <f t="shared" si="250"/>
        <v>0</v>
      </c>
      <c r="JJ25" s="29">
        <f t="shared" si="251"/>
        <v>11.28</v>
      </c>
      <c r="JK25" s="31">
        <f t="shared" si="252"/>
        <v>2</v>
      </c>
      <c r="JL25" s="29">
        <f t="shared" si="253"/>
        <v>3.2799999999999994</v>
      </c>
      <c r="JM25" s="31">
        <f t="shared" si="254"/>
        <v>0</v>
      </c>
      <c r="JN25" s="29">
        <f t="shared" si="255"/>
        <v>11.76</v>
      </c>
      <c r="JO25" s="31">
        <f t="shared" si="256"/>
        <v>0</v>
      </c>
      <c r="JP25" s="29">
        <f t="shared" si="257"/>
        <v>11.76</v>
      </c>
      <c r="JQ25" s="31">
        <f t="shared" si="258"/>
        <v>2</v>
      </c>
      <c r="JR25" s="29">
        <f t="shared" si="259"/>
        <v>3.76</v>
      </c>
      <c r="JS25" s="31">
        <f t="shared" si="260"/>
        <v>0</v>
      </c>
      <c r="JT25" s="29">
        <f t="shared" si="261"/>
        <v>12.24</v>
      </c>
      <c r="JU25" s="31">
        <f t="shared" si="262"/>
        <v>0</v>
      </c>
      <c r="JV25" s="29">
        <f t="shared" si="263"/>
        <v>12.24</v>
      </c>
      <c r="JW25" s="31">
        <f t="shared" si="264"/>
        <v>3</v>
      </c>
      <c r="JX25" s="29">
        <f t="shared" si="265"/>
        <v>0.24000000000000021</v>
      </c>
      <c r="JY25" s="31">
        <f t="shared" si="266"/>
        <v>0</v>
      </c>
      <c r="JZ25" s="29">
        <f t="shared" si="267"/>
        <v>12.72</v>
      </c>
      <c r="KA25" s="31">
        <f t="shared" si="268"/>
        <v>0</v>
      </c>
      <c r="KB25" s="29">
        <f t="shared" si="269"/>
        <v>12.72</v>
      </c>
      <c r="KC25" s="31">
        <f t="shared" si="270"/>
        <v>3</v>
      </c>
      <c r="KD25" s="29">
        <f t="shared" si="271"/>
        <v>0.72000000000000064</v>
      </c>
      <c r="KE25" s="31">
        <f t="shared" si="272"/>
        <v>0</v>
      </c>
      <c r="KF25" s="32">
        <f t="shared" si="273"/>
        <v>13.200000000000001</v>
      </c>
      <c r="KG25" s="31">
        <f t="shared" si="274"/>
        <v>0</v>
      </c>
      <c r="KH25" s="33">
        <f t="shared" si="275"/>
        <v>13.200000000000001</v>
      </c>
      <c r="KI25" s="31">
        <f t="shared" si="276"/>
        <v>3</v>
      </c>
      <c r="KJ25" s="34">
        <f t="shared" si="277"/>
        <v>1.2000000000000011</v>
      </c>
      <c r="KK25" s="34">
        <f t="shared" si="278"/>
        <v>0</v>
      </c>
      <c r="KL25" s="34">
        <f t="shared" si="279"/>
        <v>0</v>
      </c>
      <c r="KM25" s="34">
        <f t="shared" si="280"/>
        <v>2.5</v>
      </c>
      <c r="KN25" s="9">
        <f t="shared" si="281"/>
        <v>4.5999999999999996</v>
      </c>
      <c r="KO25" s="9">
        <f t="shared" si="282"/>
        <v>18.399999999999999</v>
      </c>
      <c r="KP25" s="9">
        <f t="shared" si="283"/>
        <v>11.04</v>
      </c>
      <c r="KQ25" s="9">
        <f t="shared" si="284"/>
        <v>11.530666666666665</v>
      </c>
      <c r="KR25" s="9">
        <f t="shared" si="285"/>
        <v>12.021333333333333</v>
      </c>
      <c r="KS25" s="9">
        <f t="shared" si="286"/>
        <v>12.511999999999999</v>
      </c>
      <c r="KT25" s="9">
        <f t="shared" si="287"/>
        <v>13.002666666666666</v>
      </c>
      <c r="KU25" s="9">
        <f t="shared" si="288"/>
        <v>13.493333333333334</v>
      </c>
      <c r="KV25" s="31">
        <f t="shared" si="289"/>
        <v>0</v>
      </c>
      <c r="KW25" s="29">
        <f t="shared" si="290"/>
        <v>11.04</v>
      </c>
      <c r="KX25" s="31">
        <f t="shared" si="291"/>
        <v>0</v>
      </c>
      <c r="KY25" s="29">
        <f t="shared" si="292"/>
        <v>11.04</v>
      </c>
      <c r="KZ25" s="31">
        <f t="shared" si="293"/>
        <v>2</v>
      </c>
      <c r="LA25" s="29">
        <f t="shared" si="520"/>
        <v>3.0399999999999991</v>
      </c>
      <c r="LB25" s="31">
        <f t="shared" si="294"/>
        <v>0</v>
      </c>
      <c r="LC25" s="29">
        <f t="shared" si="295"/>
        <v>11.530666666666665</v>
      </c>
      <c r="LD25" s="31">
        <f t="shared" si="296"/>
        <v>0</v>
      </c>
      <c r="LE25" s="29">
        <f t="shared" si="297"/>
        <v>11.530666666666665</v>
      </c>
      <c r="LF25" s="31">
        <f t="shared" si="298"/>
        <v>2</v>
      </c>
      <c r="LG25" s="29">
        <f t="shared" si="299"/>
        <v>3.5306666666666651</v>
      </c>
      <c r="LH25" s="31">
        <f t="shared" si="300"/>
        <v>0</v>
      </c>
      <c r="LI25" s="29">
        <f t="shared" si="301"/>
        <v>12.021333333333333</v>
      </c>
      <c r="LJ25" s="31">
        <f t="shared" si="302"/>
        <v>0</v>
      </c>
      <c r="LK25" s="29">
        <f t="shared" si="303"/>
        <v>12.021333333333333</v>
      </c>
      <c r="LL25" s="31">
        <f t="shared" si="304"/>
        <v>3</v>
      </c>
      <c r="LM25" s="29">
        <f t="shared" si="305"/>
        <v>2.133333333333276E-2</v>
      </c>
      <c r="LN25" s="31">
        <f t="shared" si="306"/>
        <v>0</v>
      </c>
      <c r="LO25" s="29">
        <f t="shared" si="307"/>
        <v>12.511999999999999</v>
      </c>
      <c r="LP25" s="31">
        <f t="shared" si="308"/>
        <v>0</v>
      </c>
      <c r="LQ25" s="29">
        <f t="shared" si="309"/>
        <v>12.511999999999999</v>
      </c>
      <c r="LR25" s="31">
        <f t="shared" si="310"/>
        <v>3</v>
      </c>
      <c r="LS25" s="29">
        <f t="shared" si="311"/>
        <v>0.51199999999999868</v>
      </c>
      <c r="LT25" s="31">
        <f t="shared" si="312"/>
        <v>0</v>
      </c>
      <c r="LU25" s="29">
        <f t="shared" si="313"/>
        <v>13.002666666666666</v>
      </c>
      <c r="LV25" s="31">
        <f t="shared" si="314"/>
        <v>0</v>
      </c>
      <c r="LW25" s="29">
        <f t="shared" si="315"/>
        <v>13.002666666666666</v>
      </c>
      <c r="LX25" s="31">
        <f t="shared" si="316"/>
        <v>3</v>
      </c>
      <c r="LY25" s="29">
        <f t="shared" si="317"/>
        <v>1.0026666666666664</v>
      </c>
      <c r="LZ25" s="31">
        <f t="shared" si="318"/>
        <v>0</v>
      </c>
      <c r="MA25" s="32">
        <f t="shared" si="319"/>
        <v>13.493333333333334</v>
      </c>
      <c r="MB25" s="31">
        <f t="shared" si="320"/>
        <v>0</v>
      </c>
      <c r="MC25" s="33">
        <f t="shared" si="321"/>
        <v>13.493333333333334</v>
      </c>
      <c r="MD25" s="31">
        <f t="shared" si="322"/>
        <v>3</v>
      </c>
      <c r="ME25" s="34">
        <f t="shared" si="323"/>
        <v>1.4933333333333341</v>
      </c>
      <c r="MF25" s="34">
        <f t="shared" si="324"/>
        <v>0</v>
      </c>
      <c r="MG25" s="34">
        <f t="shared" si="325"/>
        <v>0</v>
      </c>
      <c r="MH25" s="34">
        <f t="shared" si="326"/>
        <v>2.6666666666666665</v>
      </c>
      <c r="MI25" s="9">
        <f t="shared" si="327"/>
        <v>4.7</v>
      </c>
      <c r="MJ25" s="9">
        <f t="shared" si="328"/>
        <v>18.8</v>
      </c>
      <c r="MK25" s="9">
        <f t="shared" si="329"/>
        <v>11.28</v>
      </c>
      <c r="ML25" s="9">
        <f t="shared" si="330"/>
        <v>11.781333333333333</v>
      </c>
      <c r="MM25" s="9">
        <f t="shared" si="331"/>
        <v>12.282666666666666</v>
      </c>
      <c r="MN25" s="9">
        <f t="shared" si="332"/>
        <v>12.784000000000001</v>
      </c>
      <c r="MO25" s="9">
        <f t="shared" si="333"/>
        <v>13.285333333333334</v>
      </c>
      <c r="MP25" s="9">
        <f t="shared" si="334"/>
        <v>13.786666666666667</v>
      </c>
      <c r="MQ25" s="31">
        <f t="shared" si="335"/>
        <v>0</v>
      </c>
      <c r="MR25" s="29">
        <f t="shared" si="336"/>
        <v>11.28</v>
      </c>
      <c r="MS25" s="31">
        <f t="shared" si="337"/>
        <v>0</v>
      </c>
      <c r="MT25" s="29">
        <f t="shared" si="338"/>
        <v>11.28</v>
      </c>
      <c r="MU25" s="31">
        <f t="shared" si="339"/>
        <v>2</v>
      </c>
      <c r="MV25" s="29">
        <f t="shared" si="521"/>
        <v>3.2799999999999994</v>
      </c>
      <c r="MW25" s="31">
        <f t="shared" si="340"/>
        <v>0</v>
      </c>
      <c r="MX25" s="29">
        <f t="shared" si="341"/>
        <v>11.781333333333333</v>
      </c>
      <c r="MY25" s="31">
        <f t="shared" si="342"/>
        <v>0</v>
      </c>
      <c r="MZ25" s="29">
        <f t="shared" si="343"/>
        <v>11.781333333333333</v>
      </c>
      <c r="NA25" s="31">
        <f t="shared" si="344"/>
        <v>2</v>
      </c>
      <c r="NB25" s="29">
        <f t="shared" si="345"/>
        <v>3.7813333333333325</v>
      </c>
      <c r="NC25" s="31">
        <f t="shared" si="346"/>
        <v>0</v>
      </c>
      <c r="ND25" s="29">
        <f t="shared" si="347"/>
        <v>12.282666666666666</v>
      </c>
      <c r="NE25" s="31">
        <f t="shared" si="348"/>
        <v>0</v>
      </c>
      <c r="NF25" s="29">
        <f t="shared" si="349"/>
        <v>12.282666666666666</v>
      </c>
      <c r="NG25" s="31">
        <f t="shared" si="350"/>
        <v>3</v>
      </c>
      <c r="NH25" s="29">
        <f t="shared" si="351"/>
        <v>0.28266666666666573</v>
      </c>
      <c r="NI25" s="31">
        <f t="shared" si="352"/>
        <v>0</v>
      </c>
      <c r="NJ25" s="29">
        <f t="shared" si="353"/>
        <v>12.784000000000001</v>
      </c>
      <c r="NK25" s="31">
        <f t="shared" si="354"/>
        <v>0</v>
      </c>
      <c r="NL25" s="29">
        <f t="shared" si="355"/>
        <v>12.784000000000001</v>
      </c>
      <c r="NM25" s="31">
        <f t="shared" si="356"/>
        <v>3</v>
      </c>
      <c r="NN25" s="29">
        <f t="shared" si="357"/>
        <v>0.7840000000000007</v>
      </c>
      <c r="NO25" s="31">
        <f t="shared" si="358"/>
        <v>0</v>
      </c>
      <c r="NP25" s="29">
        <f t="shared" si="359"/>
        <v>13.285333333333334</v>
      </c>
      <c r="NQ25" s="31">
        <f t="shared" si="360"/>
        <v>0</v>
      </c>
      <c r="NR25" s="29">
        <f t="shared" si="361"/>
        <v>13.285333333333334</v>
      </c>
      <c r="NS25" s="31">
        <f t="shared" si="362"/>
        <v>3</v>
      </c>
      <c r="NT25" s="29">
        <f t="shared" si="363"/>
        <v>1.2853333333333339</v>
      </c>
      <c r="NU25" s="31">
        <f t="shared" si="364"/>
        <v>0</v>
      </c>
      <c r="NV25" s="32">
        <f t="shared" si="365"/>
        <v>13.786666666666667</v>
      </c>
      <c r="NW25" s="31">
        <f t="shared" si="366"/>
        <v>0</v>
      </c>
      <c r="NX25" s="33">
        <f t="shared" si="367"/>
        <v>13.786666666666667</v>
      </c>
      <c r="NY25" s="31">
        <f t="shared" si="368"/>
        <v>3</v>
      </c>
      <c r="NZ25" s="34">
        <f t="shared" si="369"/>
        <v>1.7866666666666671</v>
      </c>
      <c r="OA25" s="34">
        <f t="shared" si="370"/>
        <v>0</v>
      </c>
      <c r="OB25" s="34">
        <f t="shared" si="371"/>
        <v>0</v>
      </c>
      <c r="OC25" s="34">
        <f t="shared" si="372"/>
        <v>2.6666666666666665</v>
      </c>
      <c r="OD25" s="9">
        <f t="shared" si="373"/>
        <v>4.8</v>
      </c>
      <c r="OE25" s="9">
        <f t="shared" si="374"/>
        <v>19.2</v>
      </c>
      <c r="OF25" s="9">
        <f t="shared" si="375"/>
        <v>11.52</v>
      </c>
      <c r="OG25" s="9">
        <f t="shared" si="376"/>
        <v>12.031999999999998</v>
      </c>
      <c r="OH25" s="9">
        <f t="shared" si="377"/>
        <v>12.543999999999999</v>
      </c>
      <c r="OI25" s="9">
        <f t="shared" si="378"/>
        <v>13.055999999999999</v>
      </c>
      <c r="OJ25" s="9">
        <f t="shared" si="379"/>
        <v>13.568</v>
      </c>
      <c r="OK25" s="9">
        <f t="shared" si="380"/>
        <v>14.08</v>
      </c>
      <c r="OL25" s="31">
        <f t="shared" si="381"/>
        <v>0</v>
      </c>
      <c r="OM25" s="29">
        <f t="shared" si="382"/>
        <v>11.52</v>
      </c>
      <c r="ON25" s="31">
        <f t="shared" si="383"/>
        <v>0</v>
      </c>
      <c r="OO25" s="29">
        <f t="shared" si="384"/>
        <v>11.52</v>
      </c>
      <c r="OP25" s="31">
        <f t="shared" si="385"/>
        <v>2</v>
      </c>
      <c r="OQ25" s="29">
        <f t="shared" si="522"/>
        <v>3.5199999999999996</v>
      </c>
      <c r="OR25" s="31">
        <f t="shared" si="386"/>
        <v>0</v>
      </c>
      <c r="OS25" s="29">
        <f t="shared" si="387"/>
        <v>12.031999999999998</v>
      </c>
      <c r="OT25" s="31">
        <f t="shared" si="388"/>
        <v>0</v>
      </c>
      <c r="OU25" s="29">
        <f t="shared" si="389"/>
        <v>12.031999999999998</v>
      </c>
      <c r="OV25" s="31">
        <f t="shared" si="390"/>
        <v>3</v>
      </c>
      <c r="OW25" s="29">
        <f t="shared" si="391"/>
        <v>3.1999999999998252E-2</v>
      </c>
      <c r="OX25" s="31">
        <f t="shared" si="392"/>
        <v>0</v>
      </c>
      <c r="OY25" s="29">
        <f t="shared" si="393"/>
        <v>12.543999999999999</v>
      </c>
      <c r="OZ25" s="31">
        <f t="shared" si="394"/>
        <v>0</v>
      </c>
      <c r="PA25" s="29">
        <f t="shared" si="395"/>
        <v>12.543999999999999</v>
      </c>
      <c r="PB25" s="31">
        <f t="shared" si="396"/>
        <v>3</v>
      </c>
      <c r="PC25" s="29">
        <f t="shared" si="397"/>
        <v>0.54399999999999871</v>
      </c>
      <c r="PD25" s="31">
        <f t="shared" si="398"/>
        <v>0</v>
      </c>
      <c r="PE25" s="29">
        <f t="shared" si="399"/>
        <v>13.055999999999999</v>
      </c>
      <c r="PF25" s="31">
        <f t="shared" si="400"/>
        <v>0</v>
      </c>
      <c r="PG25" s="29">
        <f t="shared" si="401"/>
        <v>13.055999999999999</v>
      </c>
      <c r="PH25" s="31">
        <f t="shared" si="402"/>
        <v>3</v>
      </c>
      <c r="PI25" s="29">
        <f t="shared" si="403"/>
        <v>1.0559999999999992</v>
      </c>
      <c r="PJ25" s="31">
        <f t="shared" si="404"/>
        <v>0</v>
      </c>
      <c r="PK25" s="29">
        <f t="shared" si="405"/>
        <v>13.568</v>
      </c>
      <c r="PL25" s="31">
        <f t="shared" si="406"/>
        <v>0</v>
      </c>
      <c r="PM25" s="29">
        <f t="shared" si="407"/>
        <v>13.568</v>
      </c>
      <c r="PN25" s="31">
        <f t="shared" si="408"/>
        <v>3</v>
      </c>
      <c r="PO25" s="29">
        <f t="shared" si="409"/>
        <v>1.5679999999999996</v>
      </c>
      <c r="PP25" s="31">
        <f t="shared" si="410"/>
        <v>0</v>
      </c>
      <c r="PQ25" s="32">
        <f t="shared" si="411"/>
        <v>14.08</v>
      </c>
      <c r="PR25" s="31">
        <f t="shared" si="412"/>
        <v>0</v>
      </c>
      <c r="PS25" s="33">
        <f t="shared" si="413"/>
        <v>14.08</v>
      </c>
      <c r="PT25" s="31">
        <f t="shared" si="414"/>
        <v>3</v>
      </c>
      <c r="PU25" s="34">
        <f t="shared" si="415"/>
        <v>2.08</v>
      </c>
      <c r="PV25" s="34">
        <f t="shared" si="416"/>
        <v>0</v>
      </c>
      <c r="PW25" s="34">
        <f t="shared" si="417"/>
        <v>0</v>
      </c>
      <c r="PX25" s="34">
        <f t="shared" si="418"/>
        <v>2.8333333333333335</v>
      </c>
      <c r="PY25" s="9">
        <f t="shared" si="419"/>
        <v>4.9000000000000004</v>
      </c>
      <c r="PZ25" s="9">
        <f t="shared" si="420"/>
        <v>19.600000000000001</v>
      </c>
      <c r="QA25" s="9">
        <f t="shared" si="421"/>
        <v>11.76</v>
      </c>
      <c r="QB25" s="9">
        <f t="shared" si="422"/>
        <v>12.282666666666666</v>
      </c>
      <c r="QC25" s="9">
        <f t="shared" si="423"/>
        <v>12.805333333333333</v>
      </c>
      <c r="QD25" s="9">
        <f t="shared" si="424"/>
        <v>13.327999999999999</v>
      </c>
      <c r="QE25" s="9">
        <f t="shared" si="425"/>
        <v>13.850666666666667</v>
      </c>
      <c r="QF25" s="9">
        <f t="shared" si="426"/>
        <v>14.373333333333335</v>
      </c>
      <c r="QG25" s="31">
        <f t="shared" si="427"/>
        <v>0</v>
      </c>
      <c r="QH25" s="29">
        <f t="shared" si="428"/>
        <v>11.76</v>
      </c>
      <c r="QI25" s="31">
        <f t="shared" si="429"/>
        <v>0</v>
      </c>
      <c r="QJ25" s="29">
        <f t="shared" si="430"/>
        <v>11.76</v>
      </c>
      <c r="QK25" s="31">
        <f t="shared" si="431"/>
        <v>2</v>
      </c>
      <c r="QL25" s="29">
        <f t="shared" si="523"/>
        <v>3.76</v>
      </c>
      <c r="QM25" s="31">
        <f t="shared" si="432"/>
        <v>0</v>
      </c>
      <c r="QN25" s="29">
        <f t="shared" si="433"/>
        <v>12.282666666666666</v>
      </c>
      <c r="QO25" s="31">
        <f t="shared" si="434"/>
        <v>0</v>
      </c>
      <c r="QP25" s="29">
        <f t="shared" si="435"/>
        <v>12.282666666666666</v>
      </c>
      <c r="QQ25" s="31">
        <f t="shared" si="436"/>
        <v>3</v>
      </c>
      <c r="QR25" s="29">
        <f t="shared" si="437"/>
        <v>0.28266666666666573</v>
      </c>
      <c r="QS25" s="31">
        <f t="shared" si="438"/>
        <v>0</v>
      </c>
      <c r="QT25" s="29">
        <f t="shared" si="439"/>
        <v>12.805333333333333</v>
      </c>
      <c r="QU25" s="31">
        <f t="shared" si="440"/>
        <v>0</v>
      </c>
      <c r="QV25" s="29">
        <f t="shared" si="441"/>
        <v>12.805333333333333</v>
      </c>
      <c r="QW25" s="31">
        <f t="shared" si="442"/>
        <v>3</v>
      </c>
      <c r="QX25" s="29">
        <f t="shared" si="443"/>
        <v>0.80533333333333346</v>
      </c>
      <c r="QY25" s="31">
        <f t="shared" si="444"/>
        <v>0</v>
      </c>
      <c r="QZ25" s="29">
        <f t="shared" si="445"/>
        <v>13.327999999999999</v>
      </c>
      <c r="RA25" s="31">
        <f t="shared" si="446"/>
        <v>0</v>
      </c>
      <c r="RB25" s="29">
        <f t="shared" si="447"/>
        <v>13.327999999999999</v>
      </c>
      <c r="RC25" s="31">
        <f t="shared" si="448"/>
        <v>3</v>
      </c>
      <c r="RD25" s="29">
        <f t="shared" si="449"/>
        <v>1.3279999999999994</v>
      </c>
      <c r="RE25" s="31">
        <f t="shared" si="450"/>
        <v>0</v>
      </c>
      <c r="RF25" s="29">
        <f t="shared" si="451"/>
        <v>13.850666666666667</v>
      </c>
      <c r="RG25" s="31">
        <f t="shared" si="452"/>
        <v>0</v>
      </c>
      <c r="RH25" s="29">
        <f t="shared" si="453"/>
        <v>13.850666666666667</v>
      </c>
      <c r="RI25" s="31">
        <f t="shared" si="454"/>
        <v>3</v>
      </c>
      <c r="RJ25" s="29">
        <f t="shared" si="455"/>
        <v>1.8506666666666671</v>
      </c>
      <c r="RK25" s="31">
        <f t="shared" si="456"/>
        <v>0</v>
      </c>
      <c r="RL25" s="32">
        <f t="shared" si="457"/>
        <v>14.373333333333335</v>
      </c>
      <c r="RM25" s="31">
        <f t="shared" si="458"/>
        <v>0</v>
      </c>
      <c r="RN25" s="33">
        <f t="shared" si="459"/>
        <v>14.373333333333335</v>
      </c>
      <c r="RO25" s="31">
        <f t="shared" si="460"/>
        <v>3</v>
      </c>
      <c r="RP25" s="34">
        <f t="shared" si="461"/>
        <v>2.3733333333333348</v>
      </c>
      <c r="RQ25" s="34">
        <f t="shared" si="462"/>
        <v>0</v>
      </c>
      <c r="RR25" s="34">
        <f t="shared" si="463"/>
        <v>0</v>
      </c>
      <c r="RS25" s="34">
        <f t="shared" si="464"/>
        <v>2.8333333333333335</v>
      </c>
      <c r="RT25" s="9">
        <f t="shared" si="465"/>
        <v>5</v>
      </c>
      <c r="RU25" s="9">
        <f t="shared" si="466"/>
        <v>20</v>
      </c>
      <c r="RV25" s="9">
        <f t="shared" si="467"/>
        <v>12</v>
      </c>
      <c r="RW25" s="9">
        <f t="shared" si="468"/>
        <v>12.533333333333331</v>
      </c>
      <c r="RX25" s="9">
        <f t="shared" si="469"/>
        <v>13.066666666666665</v>
      </c>
      <c r="RY25" s="9">
        <f t="shared" si="470"/>
        <v>13.6</v>
      </c>
      <c r="RZ25" s="9">
        <f t="shared" si="471"/>
        <v>14.133333333333333</v>
      </c>
      <c r="SA25" s="9">
        <f t="shared" si="472"/>
        <v>14.666666666666666</v>
      </c>
      <c r="SB25" s="31">
        <f t="shared" si="473"/>
        <v>0</v>
      </c>
      <c r="SC25" s="29">
        <f t="shared" si="474"/>
        <v>12</v>
      </c>
      <c r="SD25" s="31">
        <f t="shared" si="475"/>
        <v>0</v>
      </c>
      <c r="SE25" s="29">
        <f t="shared" si="476"/>
        <v>12</v>
      </c>
      <c r="SF25" s="31">
        <f t="shared" si="477"/>
        <v>3</v>
      </c>
      <c r="SG25" s="29">
        <f t="shared" si="524"/>
        <v>0</v>
      </c>
      <c r="SH25" s="31">
        <f t="shared" si="478"/>
        <v>0</v>
      </c>
      <c r="SI25" s="29">
        <f t="shared" si="479"/>
        <v>12.533333333333331</v>
      </c>
      <c r="SJ25" s="31">
        <f t="shared" si="480"/>
        <v>0</v>
      </c>
      <c r="SK25" s="29">
        <f t="shared" si="481"/>
        <v>12.533333333333331</v>
      </c>
      <c r="SL25" s="31">
        <f t="shared" si="482"/>
        <v>3</v>
      </c>
      <c r="SM25" s="29">
        <f t="shared" si="483"/>
        <v>0.53333333333333144</v>
      </c>
      <c r="SN25" s="31">
        <f t="shared" si="484"/>
        <v>0</v>
      </c>
      <c r="SO25" s="29">
        <f t="shared" si="485"/>
        <v>13.066666666666665</v>
      </c>
      <c r="SP25" s="31">
        <f t="shared" si="486"/>
        <v>0</v>
      </c>
      <c r="SQ25" s="29">
        <f t="shared" si="487"/>
        <v>13.066666666666665</v>
      </c>
      <c r="SR25" s="31">
        <f t="shared" si="488"/>
        <v>3</v>
      </c>
      <c r="SS25" s="29">
        <f t="shared" si="489"/>
        <v>1.0666666666666647</v>
      </c>
      <c r="ST25" s="31">
        <f t="shared" si="490"/>
        <v>0</v>
      </c>
      <c r="SU25" s="29">
        <f t="shared" si="491"/>
        <v>13.6</v>
      </c>
      <c r="SV25" s="31">
        <f t="shared" si="492"/>
        <v>0</v>
      </c>
      <c r="SW25" s="29">
        <f t="shared" si="493"/>
        <v>13.6</v>
      </c>
      <c r="SX25" s="31">
        <f t="shared" si="494"/>
        <v>3</v>
      </c>
      <c r="SY25" s="29">
        <f t="shared" si="495"/>
        <v>1.5999999999999996</v>
      </c>
      <c r="SZ25" s="31">
        <f t="shared" si="496"/>
        <v>0</v>
      </c>
      <c r="TA25" s="29">
        <f t="shared" si="497"/>
        <v>14.133333333333333</v>
      </c>
      <c r="TB25" s="31">
        <f t="shared" si="498"/>
        <v>0</v>
      </c>
      <c r="TC25" s="29">
        <f t="shared" si="499"/>
        <v>14.133333333333333</v>
      </c>
      <c r="TD25" s="31">
        <f t="shared" si="500"/>
        <v>3</v>
      </c>
      <c r="TE25" s="29">
        <f t="shared" si="501"/>
        <v>2.1333333333333329</v>
      </c>
      <c r="TF25" s="31">
        <f t="shared" si="502"/>
        <v>0</v>
      </c>
      <c r="TG25" s="32">
        <f t="shared" si="503"/>
        <v>14.666666666666666</v>
      </c>
      <c r="TH25" s="31">
        <f t="shared" si="504"/>
        <v>0</v>
      </c>
      <c r="TI25" s="33">
        <f t="shared" si="505"/>
        <v>14.666666666666666</v>
      </c>
      <c r="TJ25" s="31">
        <f t="shared" si="506"/>
        <v>3</v>
      </c>
      <c r="TK25" s="34">
        <f t="shared" si="507"/>
        <v>2.6666666666666661</v>
      </c>
      <c r="TL25" s="34">
        <f t="shared" si="508"/>
        <v>0</v>
      </c>
      <c r="TM25" s="34">
        <f t="shared" si="509"/>
        <v>0</v>
      </c>
      <c r="TN25" s="34">
        <f t="shared" si="510"/>
        <v>3</v>
      </c>
      <c r="TO25" s="49">
        <f t="shared" si="511"/>
        <v>0</v>
      </c>
      <c r="TP25" s="49">
        <f t="shared" si="512"/>
        <v>0</v>
      </c>
      <c r="TQ25" s="49">
        <f t="shared" si="513"/>
        <v>2.5</v>
      </c>
      <c r="TR25" s="63">
        <f>IF(AND(D25&lt;&gt;"",E25&lt;&gt;""),TQ25*VLOOKUP(C25,Tableau1[#All],10,FALSE)+TP25*VLOOKUP(C25,Tableau1[#All],11,FALSE)+TO25*VLOOKUP(C25,Tableau1[#All],12,FALSE),"")</f>
        <v>140</v>
      </c>
      <c r="TS25" s="64">
        <f>IF(AND(D25&lt;&gt;"",E25&lt;&gt;""),($TQ25/15)*VLOOKUP($C25,Tableau1[#All],11,FALSE)+$TP25*VLOOKUP($C25,Tableau1[#All],11,FALSE)+$TO25*VLOOKUP($C25,Tableau1[#All],12,FALSE),"")</f>
        <v>71.166666666666657</v>
      </c>
      <c r="TT25" s="119">
        <f>IF(AND(D25&lt;&gt;"",E25&lt;&gt;""),(($TQ25/15)/10)*VLOOKUP($C25,Tableau1[#All],12,FALSE)+($TP25/10)*VLOOKUP($C25,Tableau1[#All],12,FALSE)+$TO25*VLOOKUP($C25,Tableau1[#All],12,FALSE),"")</f>
        <v>0</v>
      </c>
      <c r="TU25" s="121">
        <f t="shared" si="0"/>
        <v>140</v>
      </c>
    </row>
    <row r="26" spans="2:541" ht="15.75" customHeight="1">
      <c r="B26" s="58">
        <v>11</v>
      </c>
      <c r="C26" s="44" t="s">
        <v>139</v>
      </c>
      <c r="D26" s="110" t="str">
        <f>IF(C26&lt;&gt;"",VLOOKUP(C26,Tableau1[#All],2,FALSE),"")</f>
        <v>Do Pou</v>
      </c>
      <c r="E26" s="44">
        <v>7</v>
      </c>
      <c r="F26" s="55">
        <v>10</v>
      </c>
      <c r="G26" s="51">
        <f t="shared" si="1"/>
        <v>3</v>
      </c>
      <c r="H26" s="30">
        <f>VLOOKUP($C26,Tableau1[#All],3,FALSE)</f>
        <v>5</v>
      </c>
      <c r="I26" s="30">
        <f>VLOOKUP($C26,Tableau1[#All],4,FALSE)</f>
        <v>1</v>
      </c>
      <c r="J26" s="30">
        <f>VLOOKUP($C26,Tableau1[#All],5,FALSE)</f>
        <v>3</v>
      </c>
      <c r="K26" s="30">
        <f>VLOOKUP($C26,Tableau1[#All],6,FALSE)</f>
        <v>1000</v>
      </c>
      <c r="L26" s="30">
        <f>VLOOKUP($C26,Tableau1[#All],7,FALSE)</f>
        <v>5</v>
      </c>
      <c r="M26" s="30">
        <f>VLOOKUP($C26,Tableau1[#All],8,FALSE)</f>
        <v>15</v>
      </c>
      <c r="N26" s="30">
        <f>VLOOKUP($C26,Tableau1[#All],9,FALSE)</f>
        <v>1000</v>
      </c>
      <c r="O26" s="30">
        <f t="shared" si="2"/>
        <v>5</v>
      </c>
      <c r="P26" s="30">
        <f t="shared" si="3"/>
        <v>25</v>
      </c>
      <c r="Q26" s="30">
        <f t="shared" si="4"/>
        <v>1050</v>
      </c>
      <c r="R26" s="9">
        <f t="shared" si="5"/>
        <v>7</v>
      </c>
      <c r="S26" s="9">
        <f t="shared" si="6"/>
        <v>35</v>
      </c>
      <c r="T26" s="9">
        <f t="shared" si="7"/>
        <v>21</v>
      </c>
      <c r="U26" s="9">
        <f t="shared" si="8"/>
        <v>21.93333333333333</v>
      </c>
      <c r="V26" s="9">
        <f t="shared" si="9"/>
        <v>22.866666666666664</v>
      </c>
      <c r="W26" s="9">
        <f t="shared" si="10"/>
        <v>23.8</v>
      </c>
      <c r="X26" s="9">
        <f t="shared" si="11"/>
        <v>24.733333333333334</v>
      </c>
      <c r="Y26" s="9">
        <f t="shared" si="12"/>
        <v>25.666666666666668</v>
      </c>
      <c r="Z26" s="31">
        <f t="shared" si="13"/>
        <v>0</v>
      </c>
      <c r="AA26" s="29">
        <f t="shared" si="14"/>
        <v>21</v>
      </c>
      <c r="AB26" s="31">
        <f t="shared" si="15"/>
        <v>0</v>
      </c>
      <c r="AC26" s="29">
        <f t="shared" si="16"/>
        <v>21</v>
      </c>
      <c r="AD26" s="31">
        <f t="shared" si="17"/>
        <v>4</v>
      </c>
      <c r="AE26" s="29">
        <f t="shared" si="514"/>
        <v>1</v>
      </c>
      <c r="AF26" s="31">
        <f t="shared" si="18"/>
        <v>0</v>
      </c>
      <c r="AG26" s="29">
        <f t="shared" si="19"/>
        <v>21.93333333333333</v>
      </c>
      <c r="AH26" s="31">
        <f t="shared" si="20"/>
        <v>0</v>
      </c>
      <c r="AI26" s="29">
        <f t="shared" si="21"/>
        <v>21.93333333333333</v>
      </c>
      <c r="AJ26" s="31">
        <f t="shared" si="22"/>
        <v>4</v>
      </c>
      <c r="AK26" s="29">
        <f t="shared" si="23"/>
        <v>1.93333333333333</v>
      </c>
      <c r="AL26" s="31">
        <f t="shared" si="24"/>
        <v>0</v>
      </c>
      <c r="AM26" s="29">
        <f t="shared" si="25"/>
        <v>22.866666666666664</v>
      </c>
      <c r="AN26" s="31">
        <f t="shared" si="26"/>
        <v>0</v>
      </c>
      <c r="AO26" s="29">
        <f t="shared" si="27"/>
        <v>22.866666666666664</v>
      </c>
      <c r="AP26" s="31">
        <f t="shared" si="28"/>
        <v>4</v>
      </c>
      <c r="AQ26" s="29">
        <f t="shared" si="29"/>
        <v>2.8666666666666636</v>
      </c>
      <c r="AR26" s="31">
        <f t="shared" si="30"/>
        <v>0</v>
      </c>
      <c r="AS26" s="29">
        <f t="shared" si="31"/>
        <v>23.8</v>
      </c>
      <c r="AT26" s="31">
        <f t="shared" si="32"/>
        <v>0</v>
      </c>
      <c r="AU26" s="29">
        <f t="shared" si="33"/>
        <v>23.8</v>
      </c>
      <c r="AV26" s="31">
        <f t="shared" si="34"/>
        <v>4</v>
      </c>
      <c r="AW26" s="29">
        <f t="shared" si="35"/>
        <v>3.8000000000000007</v>
      </c>
      <c r="AX26" s="31">
        <f t="shared" si="36"/>
        <v>0</v>
      </c>
      <c r="AY26" s="29">
        <f t="shared" si="37"/>
        <v>24.733333333333334</v>
      </c>
      <c r="AZ26" s="31">
        <f t="shared" si="38"/>
        <v>0</v>
      </c>
      <c r="BA26" s="29">
        <f t="shared" si="39"/>
        <v>24.733333333333334</v>
      </c>
      <c r="BB26" s="31">
        <f t="shared" si="40"/>
        <v>4</v>
      </c>
      <c r="BC26" s="29">
        <f t="shared" si="41"/>
        <v>4.7333333333333343</v>
      </c>
      <c r="BD26" s="31">
        <f t="shared" si="42"/>
        <v>0</v>
      </c>
      <c r="BE26" s="32">
        <f t="shared" si="43"/>
        <v>25.666666666666668</v>
      </c>
      <c r="BF26" s="31">
        <f t="shared" si="44"/>
        <v>1</v>
      </c>
      <c r="BG26" s="33">
        <f t="shared" si="45"/>
        <v>10.666666666666668</v>
      </c>
      <c r="BH26" s="31">
        <f t="shared" si="46"/>
        <v>2</v>
      </c>
      <c r="BI26" s="34">
        <f t="shared" si="47"/>
        <v>0.66666666666666785</v>
      </c>
      <c r="BJ26" s="34">
        <f t="shared" si="48"/>
        <v>0</v>
      </c>
      <c r="BK26" s="34">
        <f t="shared" si="49"/>
        <v>0.16666666666666666</v>
      </c>
      <c r="BL26" s="34">
        <f t="shared" si="50"/>
        <v>3.6666666666666665</v>
      </c>
      <c r="BM26" s="9">
        <f t="shared" si="51"/>
        <v>7.3</v>
      </c>
      <c r="BN26" s="9">
        <f t="shared" si="52"/>
        <v>36.5</v>
      </c>
      <c r="BO26" s="9">
        <f t="shared" si="53"/>
        <v>21.9</v>
      </c>
      <c r="BP26" s="9">
        <f t="shared" si="54"/>
        <v>22.873333333333331</v>
      </c>
      <c r="BQ26" s="9">
        <f t="shared" si="55"/>
        <v>23.846666666666664</v>
      </c>
      <c r="BR26" s="9">
        <f t="shared" si="56"/>
        <v>24.82</v>
      </c>
      <c r="BS26" s="9">
        <f t="shared" si="57"/>
        <v>25.793333333333333</v>
      </c>
      <c r="BT26" s="9">
        <f t="shared" si="58"/>
        <v>26.766666666666669</v>
      </c>
      <c r="BU26" s="31">
        <f t="shared" si="59"/>
        <v>0</v>
      </c>
      <c r="BV26" s="29">
        <f t="shared" si="60"/>
        <v>21.9</v>
      </c>
      <c r="BW26" s="31">
        <f t="shared" si="61"/>
        <v>0</v>
      </c>
      <c r="BX26" s="29">
        <f t="shared" si="62"/>
        <v>21.9</v>
      </c>
      <c r="BY26" s="31">
        <f t="shared" si="63"/>
        <v>4</v>
      </c>
      <c r="BZ26" s="29">
        <f t="shared" si="515"/>
        <v>1.8999999999999986</v>
      </c>
      <c r="CA26" s="31">
        <f t="shared" si="64"/>
        <v>0</v>
      </c>
      <c r="CB26" s="29">
        <f t="shared" si="65"/>
        <v>22.873333333333331</v>
      </c>
      <c r="CC26" s="31">
        <f t="shared" si="66"/>
        <v>0</v>
      </c>
      <c r="CD26" s="29">
        <f t="shared" si="67"/>
        <v>22.873333333333331</v>
      </c>
      <c r="CE26" s="31">
        <f t="shared" si="68"/>
        <v>4</v>
      </c>
      <c r="CF26" s="29">
        <f t="shared" si="69"/>
        <v>2.8733333333333313</v>
      </c>
      <c r="CG26" s="31">
        <f t="shared" si="70"/>
        <v>0</v>
      </c>
      <c r="CH26" s="29">
        <f t="shared" si="71"/>
        <v>23.846666666666664</v>
      </c>
      <c r="CI26" s="31">
        <f t="shared" si="72"/>
        <v>0</v>
      </c>
      <c r="CJ26" s="29">
        <f t="shared" si="73"/>
        <v>23.846666666666664</v>
      </c>
      <c r="CK26" s="31">
        <f t="shared" si="74"/>
        <v>4</v>
      </c>
      <c r="CL26" s="29">
        <f t="shared" si="75"/>
        <v>3.846666666666664</v>
      </c>
      <c r="CM26" s="31">
        <f t="shared" si="76"/>
        <v>0</v>
      </c>
      <c r="CN26" s="29">
        <f t="shared" si="77"/>
        <v>24.82</v>
      </c>
      <c r="CO26" s="31">
        <f t="shared" si="78"/>
        <v>0</v>
      </c>
      <c r="CP26" s="29">
        <f t="shared" si="79"/>
        <v>24.82</v>
      </c>
      <c r="CQ26" s="31">
        <f t="shared" si="80"/>
        <v>4</v>
      </c>
      <c r="CR26" s="29">
        <f t="shared" si="81"/>
        <v>4.82</v>
      </c>
      <c r="CS26" s="31">
        <f t="shared" si="82"/>
        <v>0</v>
      </c>
      <c r="CT26" s="29">
        <f t="shared" si="83"/>
        <v>25.793333333333333</v>
      </c>
      <c r="CU26" s="31">
        <f t="shared" si="84"/>
        <v>1</v>
      </c>
      <c r="CV26" s="29">
        <f t="shared" si="85"/>
        <v>10.793333333333333</v>
      </c>
      <c r="CW26" s="31">
        <f t="shared" si="86"/>
        <v>2</v>
      </c>
      <c r="CX26" s="29">
        <f t="shared" si="87"/>
        <v>0.793333333333333</v>
      </c>
      <c r="CY26" s="31">
        <f t="shared" si="88"/>
        <v>0</v>
      </c>
      <c r="CZ26" s="32">
        <f t="shared" si="89"/>
        <v>26.766666666666669</v>
      </c>
      <c r="DA26" s="31">
        <f t="shared" si="90"/>
        <v>1</v>
      </c>
      <c r="DB26" s="33">
        <f t="shared" si="91"/>
        <v>11.766666666666669</v>
      </c>
      <c r="DC26" s="31">
        <f t="shared" si="92"/>
        <v>2</v>
      </c>
      <c r="DD26" s="34">
        <f t="shared" si="93"/>
        <v>1.7666666666666693</v>
      </c>
      <c r="DE26" s="34">
        <f t="shared" si="94"/>
        <v>0</v>
      </c>
      <c r="DF26" s="34">
        <f t="shared" si="95"/>
        <v>0.33333333333333331</v>
      </c>
      <c r="DG26" s="34">
        <f t="shared" si="96"/>
        <v>3.3333333333333335</v>
      </c>
      <c r="DH26" s="9">
        <f t="shared" si="97"/>
        <v>7.6</v>
      </c>
      <c r="DI26" s="9">
        <f t="shared" si="98"/>
        <v>38</v>
      </c>
      <c r="DJ26" s="9">
        <f t="shared" si="99"/>
        <v>22.8</v>
      </c>
      <c r="DK26" s="9">
        <f t="shared" si="100"/>
        <v>23.813333333333333</v>
      </c>
      <c r="DL26" s="9">
        <f t="shared" si="101"/>
        <v>24.826666666666664</v>
      </c>
      <c r="DM26" s="9">
        <f t="shared" si="102"/>
        <v>25.84</v>
      </c>
      <c r="DN26" s="9">
        <f t="shared" si="103"/>
        <v>26.853333333333332</v>
      </c>
      <c r="DO26" s="9">
        <f t="shared" si="104"/>
        <v>27.866666666666667</v>
      </c>
      <c r="DP26" s="31">
        <f t="shared" si="105"/>
        <v>0</v>
      </c>
      <c r="DQ26" s="29">
        <f t="shared" si="106"/>
        <v>22.8</v>
      </c>
      <c r="DR26" s="31">
        <f t="shared" si="107"/>
        <v>0</v>
      </c>
      <c r="DS26" s="29">
        <f t="shared" si="108"/>
        <v>22.8</v>
      </c>
      <c r="DT26" s="31">
        <f t="shared" si="109"/>
        <v>4</v>
      </c>
      <c r="DU26" s="29">
        <f t="shared" si="516"/>
        <v>2.8000000000000007</v>
      </c>
      <c r="DV26" s="31">
        <f t="shared" si="110"/>
        <v>0</v>
      </c>
      <c r="DW26" s="29">
        <f t="shared" si="111"/>
        <v>23.813333333333333</v>
      </c>
      <c r="DX26" s="31">
        <f t="shared" si="112"/>
        <v>0</v>
      </c>
      <c r="DY26" s="29">
        <f t="shared" si="113"/>
        <v>23.813333333333333</v>
      </c>
      <c r="DZ26" s="31">
        <f t="shared" si="114"/>
        <v>4</v>
      </c>
      <c r="EA26" s="29">
        <f t="shared" si="115"/>
        <v>3.8133333333333326</v>
      </c>
      <c r="EB26" s="31">
        <f t="shared" si="116"/>
        <v>0</v>
      </c>
      <c r="EC26" s="29">
        <f t="shared" si="117"/>
        <v>24.826666666666664</v>
      </c>
      <c r="ED26" s="31">
        <f t="shared" si="118"/>
        <v>0</v>
      </c>
      <c r="EE26" s="29">
        <f t="shared" si="119"/>
        <v>24.826666666666664</v>
      </c>
      <c r="EF26" s="31">
        <f t="shared" si="120"/>
        <v>4</v>
      </c>
      <c r="EG26" s="29">
        <f t="shared" si="121"/>
        <v>4.8266666666666644</v>
      </c>
      <c r="EH26" s="31">
        <f t="shared" si="122"/>
        <v>0</v>
      </c>
      <c r="EI26" s="29">
        <f t="shared" si="123"/>
        <v>25.84</v>
      </c>
      <c r="EJ26" s="31">
        <f t="shared" si="124"/>
        <v>1</v>
      </c>
      <c r="EK26" s="29">
        <f t="shared" si="125"/>
        <v>10.84</v>
      </c>
      <c r="EL26" s="31">
        <f t="shared" si="126"/>
        <v>2</v>
      </c>
      <c r="EM26" s="29">
        <f t="shared" si="127"/>
        <v>0.83999999999999986</v>
      </c>
      <c r="EN26" s="31">
        <f t="shared" si="128"/>
        <v>0</v>
      </c>
      <c r="EO26" s="29">
        <f t="shared" si="129"/>
        <v>26.853333333333332</v>
      </c>
      <c r="EP26" s="31">
        <f t="shared" si="130"/>
        <v>1</v>
      </c>
      <c r="EQ26" s="29">
        <f t="shared" si="131"/>
        <v>11.853333333333332</v>
      </c>
      <c r="ER26" s="31">
        <f t="shared" si="132"/>
        <v>2</v>
      </c>
      <c r="ES26" s="29">
        <f t="shared" si="133"/>
        <v>1.8533333333333317</v>
      </c>
      <c r="ET26" s="31">
        <f t="shared" si="134"/>
        <v>0</v>
      </c>
      <c r="EU26" s="32">
        <f t="shared" si="135"/>
        <v>27.866666666666667</v>
      </c>
      <c r="EV26" s="31">
        <f t="shared" si="136"/>
        <v>1</v>
      </c>
      <c r="EW26" s="33">
        <f t="shared" si="137"/>
        <v>12.866666666666667</v>
      </c>
      <c r="EX26" s="31">
        <f t="shared" si="138"/>
        <v>2</v>
      </c>
      <c r="EY26" s="34">
        <f t="shared" si="139"/>
        <v>2.8666666666666671</v>
      </c>
      <c r="EZ26" s="34">
        <f t="shared" si="140"/>
        <v>0</v>
      </c>
      <c r="FA26" s="34">
        <f t="shared" si="141"/>
        <v>0.5</v>
      </c>
      <c r="FB26" s="34">
        <f t="shared" si="142"/>
        <v>3</v>
      </c>
      <c r="FC26" s="9">
        <f t="shared" si="143"/>
        <v>7.9</v>
      </c>
      <c r="FD26" s="9">
        <f t="shared" si="144"/>
        <v>39.5</v>
      </c>
      <c r="FE26" s="9">
        <f t="shared" si="145"/>
        <v>23.7</v>
      </c>
      <c r="FF26" s="9">
        <f t="shared" si="146"/>
        <v>24.75333333333333</v>
      </c>
      <c r="FG26" s="9">
        <f t="shared" si="147"/>
        <v>25.806666666666665</v>
      </c>
      <c r="FH26" s="9">
        <f t="shared" si="148"/>
        <v>26.86</v>
      </c>
      <c r="FI26" s="9">
        <f t="shared" si="149"/>
        <v>27.913333333333334</v>
      </c>
      <c r="FJ26" s="9">
        <f t="shared" si="150"/>
        <v>28.966666666666669</v>
      </c>
      <c r="FK26" s="31">
        <f t="shared" si="151"/>
        <v>0</v>
      </c>
      <c r="FL26" s="29">
        <f t="shared" si="152"/>
        <v>23.7</v>
      </c>
      <c r="FM26" s="31">
        <f t="shared" si="153"/>
        <v>0</v>
      </c>
      <c r="FN26" s="29">
        <f t="shared" si="154"/>
        <v>23.7</v>
      </c>
      <c r="FO26" s="31">
        <f t="shared" si="155"/>
        <v>4</v>
      </c>
      <c r="FP26" s="29">
        <f t="shared" si="517"/>
        <v>3.6999999999999993</v>
      </c>
      <c r="FQ26" s="31">
        <f t="shared" si="156"/>
        <v>0</v>
      </c>
      <c r="FR26" s="29">
        <f t="shared" si="157"/>
        <v>24.75333333333333</v>
      </c>
      <c r="FS26" s="31">
        <f t="shared" si="158"/>
        <v>0</v>
      </c>
      <c r="FT26" s="29">
        <f t="shared" si="159"/>
        <v>24.75333333333333</v>
      </c>
      <c r="FU26" s="31">
        <f t="shared" si="160"/>
        <v>4</v>
      </c>
      <c r="FV26" s="29">
        <f t="shared" si="161"/>
        <v>4.7533333333333303</v>
      </c>
      <c r="FW26" s="31">
        <f t="shared" si="162"/>
        <v>0</v>
      </c>
      <c r="FX26" s="29">
        <f t="shared" si="163"/>
        <v>25.806666666666665</v>
      </c>
      <c r="FY26" s="31">
        <f t="shared" si="164"/>
        <v>1</v>
      </c>
      <c r="FZ26" s="29">
        <f t="shared" si="165"/>
        <v>10.806666666666665</v>
      </c>
      <c r="GA26" s="31">
        <f t="shared" si="166"/>
        <v>2</v>
      </c>
      <c r="GB26" s="29">
        <f t="shared" si="167"/>
        <v>0.80666666666666487</v>
      </c>
      <c r="GC26" s="31">
        <f t="shared" si="168"/>
        <v>0</v>
      </c>
      <c r="GD26" s="29">
        <f t="shared" si="169"/>
        <v>26.86</v>
      </c>
      <c r="GE26" s="31">
        <f t="shared" si="170"/>
        <v>1</v>
      </c>
      <c r="GF26" s="29">
        <f t="shared" si="171"/>
        <v>11.86</v>
      </c>
      <c r="GG26" s="31">
        <f t="shared" si="172"/>
        <v>2</v>
      </c>
      <c r="GH26" s="29">
        <f t="shared" si="173"/>
        <v>1.8599999999999994</v>
      </c>
      <c r="GI26" s="31">
        <f t="shared" si="174"/>
        <v>0</v>
      </c>
      <c r="GJ26" s="29">
        <f t="shared" si="175"/>
        <v>27.913333333333334</v>
      </c>
      <c r="GK26" s="31">
        <f t="shared" si="176"/>
        <v>1</v>
      </c>
      <c r="GL26" s="29">
        <f t="shared" si="177"/>
        <v>12.913333333333334</v>
      </c>
      <c r="GM26" s="31">
        <f t="shared" si="178"/>
        <v>2</v>
      </c>
      <c r="GN26" s="29">
        <f t="shared" si="179"/>
        <v>2.913333333333334</v>
      </c>
      <c r="GO26" s="31">
        <f t="shared" si="180"/>
        <v>0</v>
      </c>
      <c r="GP26" s="32">
        <f t="shared" si="181"/>
        <v>28.966666666666669</v>
      </c>
      <c r="GQ26" s="31">
        <f t="shared" si="182"/>
        <v>1</v>
      </c>
      <c r="GR26" s="33">
        <f t="shared" si="183"/>
        <v>13.966666666666669</v>
      </c>
      <c r="GS26" s="31">
        <f t="shared" si="184"/>
        <v>2</v>
      </c>
      <c r="GT26" s="34">
        <f t="shared" si="185"/>
        <v>3.9666666666666686</v>
      </c>
      <c r="GU26" s="34">
        <f t="shared" si="186"/>
        <v>0</v>
      </c>
      <c r="GV26" s="34">
        <f t="shared" si="187"/>
        <v>0.66666666666666663</v>
      </c>
      <c r="GW26" s="34">
        <f t="shared" si="188"/>
        <v>2.6666666666666665</v>
      </c>
      <c r="GX26" s="9">
        <f t="shared" si="189"/>
        <v>8.1999999999999993</v>
      </c>
      <c r="GY26" s="9">
        <f t="shared" si="190"/>
        <v>41</v>
      </c>
      <c r="GZ26" s="9">
        <f t="shared" si="191"/>
        <v>24.599999999999998</v>
      </c>
      <c r="HA26" s="9">
        <f t="shared" si="192"/>
        <v>25.693333333333332</v>
      </c>
      <c r="HB26" s="9">
        <f t="shared" si="193"/>
        <v>26.786666666666665</v>
      </c>
      <c r="HC26" s="9">
        <f t="shared" si="194"/>
        <v>27.88</v>
      </c>
      <c r="HD26" s="9">
        <f t="shared" si="195"/>
        <v>28.973333333333333</v>
      </c>
      <c r="HE26" s="9">
        <f t="shared" si="196"/>
        <v>30.066666666666666</v>
      </c>
      <c r="HF26" s="31">
        <f t="shared" si="197"/>
        <v>0</v>
      </c>
      <c r="HG26" s="29">
        <f t="shared" si="198"/>
        <v>24.599999999999998</v>
      </c>
      <c r="HH26" s="31">
        <f t="shared" si="199"/>
        <v>0</v>
      </c>
      <c r="HI26" s="29">
        <f t="shared" si="200"/>
        <v>24.599999999999998</v>
      </c>
      <c r="HJ26" s="31">
        <f t="shared" si="201"/>
        <v>4</v>
      </c>
      <c r="HK26" s="29">
        <f t="shared" si="518"/>
        <v>4.5999999999999979</v>
      </c>
      <c r="HL26" s="31">
        <f t="shared" si="202"/>
        <v>0</v>
      </c>
      <c r="HM26" s="29">
        <f t="shared" si="203"/>
        <v>25.693333333333332</v>
      </c>
      <c r="HN26" s="31">
        <f t="shared" si="204"/>
        <v>1</v>
      </c>
      <c r="HO26" s="29">
        <f t="shared" si="205"/>
        <v>10.693333333333332</v>
      </c>
      <c r="HP26" s="31">
        <f t="shared" si="206"/>
        <v>2</v>
      </c>
      <c r="HQ26" s="29">
        <f t="shared" si="207"/>
        <v>0.69333333333333158</v>
      </c>
      <c r="HR26" s="31">
        <f t="shared" si="208"/>
        <v>0</v>
      </c>
      <c r="HS26" s="29">
        <f t="shared" si="209"/>
        <v>26.786666666666665</v>
      </c>
      <c r="HT26" s="31">
        <f t="shared" si="210"/>
        <v>1</v>
      </c>
      <c r="HU26" s="29">
        <f t="shared" si="211"/>
        <v>11.786666666666665</v>
      </c>
      <c r="HV26" s="31">
        <f t="shared" si="212"/>
        <v>2</v>
      </c>
      <c r="HW26" s="29">
        <f t="shared" si="213"/>
        <v>1.7866666666666653</v>
      </c>
      <c r="HX26" s="31">
        <f t="shared" si="214"/>
        <v>0</v>
      </c>
      <c r="HY26" s="29">
        <f t="shared" si="215"/>
        <v>27.88</v>
      </c>
      <c r="HZ26" s="31">
        <f t="shared" si="216"/>
        <v>1</v>
      </c>
      <c r="IA26" s="29">
        <f t="shared" si="217"/>
        <v>12.879999999999999</v>
      </c>
      <c r="IB26" s="31">
        <f t="shared" si="218"/>
        <v>2</v>
      </c>
      <c r="IC26" s="29">
        <f t="shared" si="219"/>
        <v>2.879999999999999</v>
      </c>
      <c r="ID26" s="31">
        <f t="shared" si="220"/>
        <v>0</v>
      </c>
      <c r="IE26" s="29">
        <f t="shared" si="221"/>
        <v>28.973333333333333</v>
      </c>
      <c r="IF26" s="31">
        <f t="shared" si="222"/>
        <v>1</v>
      </c>
      <c r="IG26" s="29">
        <f t="shared" si="223"/>
        <v>13.973333333333333</v>
      </c>
      <c r="IH26" s="31">
        <f t="shared" si="224"/>
        <v>2</v>
      </c>
      <c r="II26" s="29">
        <f t="shared" si="225"/>
        <v>3.9733333333333327</v>
      </c>
      <c r="IJ26" s="31">
        <f t="shared" si="226"/>
        <v>0</v>
      </c>
      <c r="IK26" s="32">
        <f t="shared" si="227"/>
        <v>30.066666666666666</v>
      </c>
      <c r="IL26" s="31">
        <f t="shared" si="228"/>
        <v>1</v>
      </c>
      <c r="IM26" s="33">
        <f t="shared" si="229"/>
        <v>15.066666666666666</v>
      </c>
      <c r="IN26" s="31">
        <f t="shared" si="230"/>
        <v>3</v>
      </c>
      <c r="IO26" s="34">
        <f t="shared" si="231"/>
        <v>6.666666666666643E-2</v>
      </c>
      <c r="IP26" s="34">
        <f t="shared" si="232"/>
        <v>0</v>
      </c>
      <c r="IQ26" s="34">
        <f t="shared" si="233"/>
        <v>0.83333333333333337</v>
      </c>
      <c r="IR26" s="34">
        <f t="shared" si="234"/>
        <v>2.5</v>
      </c>
      <c r="IS26" s="9">
        <f t="shared" si="235"/>
        <v>8.5</v>
      </c>
      <c r="IT26" s="9">
        <f t="shared" si="236"/>
        <v>42.5</v>
      </c>
      <c r="IU26" s="9">
        <f t="shared" si="237"/>
        <v>25.5</v>
      </c>
      <c r="IV26" s="9">
        <f t="shared" si="238"/>
        <v>26.633333333333329</v>
      </c>
      <c r="IW26" s="9">
        <f t="shared" si="239"/>
        <v>27.766666666666666</v>
      </c>
      <c r="IX26" s="9">
        <f t="shared" si="240"/>
        <v>28.9</v>
      </c>
      <c r="IY26" s="9">
        <f t="shared" si="241"/>
        <v>30.033333333333335</v>
      </c>
      <c r="IZ26" s="9">
        <f t="shared" si="242"/>
        <v>31.166666666666668</v>
      </c>
      <c r="JA26" s="31">
        <f t="shared" si="243"/>
        <v>0</v>
      </c>
      <c r="JB26" s="29">
        <f t="shared" si="244"/>
        <v>25.5</v>
      </c>
      <c r="JC26" s="31">
        <f t="shared" si="245"/>
        <v>1</v>
      </c>
      <c r="JD26" s="29">
        <f t="shared" si="246"/>
        <v>10.5</v>
      </c>
      <c r="JE26" s="31">
        <f t="shared" si="247"/>
        <v>2</v>
      </c>
      <c r="JF26" s="29">
        <f t="shared" si="519"/>
        <v>0.5</v>
      </c>
      <c r="JG26" s="31">
        <f t="shared" si="248"/>
        <v>0</v>
      </c>
      <c r="JH26" s="29">
        <f t="shared" si="249"/>
        <v>26.633333333333329</v>
      </c>
      <c r="JI26" s="31">
        <f t="shared" si="250"/>
        <v>1</v>
      </c>
      <c r="JJ26" s="29">
        <f t="shared" si="251"/>
        <v>11.633333333333329</v>
      </c>
      <c r="JK26" s="31">
        <f t="shared" si="252"/>
        <v>2</v>
      </c>
      <c r="JL26" s="29">
        <f t="shared" si="253"/>
        <v>1.6333333333333293</v>
      </c>
      <c r="JM26" s="31">
        <f t="shared" si="254"/>
        <v>0</v>
      </c>
      <c r="JN26" s="29">
        <f t="shared" si="255"/>
        <v>27.766666666666666</v>
      </c>
      <c r="JO26" s="31">
        <f t="shared" si="256"/>
        <v>1</v>
      </c>
      <c r="JP26" s="29">
        <f t="shared" si="257"/>
        <v>12.766666666666666</v>
      </c>
      <c r="JQ26" s="31">
        <f t="shared" si="258"/>
        <v>2</v>
      </c>
      <c r="JR26" s="29">
        <f t="shared" si="259"/>
        <v>2.7666666666666657</v>
      </c>
      <c r="JS26" s="31">
        <f t="shared" si="260"/>
        <v>0</v>
      </c>
      <c r="JT26" s="29">
        <f t="shared" si="261"/>
        <v>28.9</v>
      </c>
      <c r="JU26" s="31">
        <f t="shared" si="262"/>
        <v>1</v>
      </c>
      <c r="JV26" s="29">
        <f t="shared" si="263"/>
        <v>13.899999999999999</v>
      </c>
      <c r="JW26" s="31">
        <f t="shared" si="264"/>
        <v>2</v>
      </c>
      <c r="JX26" s="29">
        <f t="shared" si="265"/>
        <v>3.8999999999999986</v>
      </c>
      <c r="JY26" s="31">
        <f t="shared" si="266"/>
        <v>0</v>
      </c>
      <c r="JZ26" s="29">
        <f t="shared" si="267"/>
        <v>30.033333333333335</v>
      </c>
      <c r="KA26" s="31">
        <f t="shared" si="268"/>
        <v>1</v>
      </c>
      <c r="KB26" s="29">
        <f t="shared" si="269"/>
        <v>15.033333333333335</v>
      </c>
      <c r="KC26" s="31">
        <f t="shared" si="270"/>
        <v>3</v>
      </c>
      <c r="KD26" s="29">
        <f t="shared" si="271"/>
        <v>3.3333333333334991E-2</v>
      </c>
      <c r="KE26" s="31">
        <f t="shared" si="272"/>
        <v>0</v>
      </c>
      <c r="KF26" s="32">
        <f t="shared" si="273"/>
        <v>31.166666666666668</v>
      </c>
      <c r="KG26" s="31">
        <f t="shared" si="274"/>
        <v>1</v>
      </c>
      <c r="KH26" s="33">
        <f t="shared" si="275"/>
        <v>16.166666666666668</v>
      </c>
      <c r="KI26" s="31">
        <f t="shared" si="276"/>
        <v>3</v>
      </c>
      <c r="KJ26" s="34">
        <f t="shared" si="277"/>
        <v>1.1666666666666679</v>
      </c>
      <c r="KK26" s="34">
        <f t="shared" si="278"/>
        <v>0</v>
      </c>
      <c r="KL26" s="34">
        <f t="shared" si="279"/>
        <v>1</v>
      </c>
      <c r="KM26" s="34">
        <f t="shared" si="280"/>
        <v>2.3333333333333335</v>
      </c>
      <c r="KN26" s="9">
        <f t="shared" si="281"/>
        <v>8.8000000000000007</v>
      </c>
      <c r="KO26" s="9">
        <f t="shared" si="282"/>
        <v>44</v>
      </c>
      <c r="KP26" s="9">
        <f t="shared" si="283"/>
        <v>26.4</v>
      </c>
      <c r="KQ26" s="9">
        <f t="shared" si="284"/>
        <v>27.573333333333331</v>
      </c>
      <c r="KR26" s="9">
        <f t="shared" si="285"/>
        <v>28.746666666666666</v>
      </c>
      <c r="KS26" s="9">
        <f t="shared" si="286"/>
        <v>29.919999999999998</v>
      </c>
      <c r="KT26" s="9">
        <f t="shared" si="287"/>
        <v>31.093333333333334</v>
      </c>
      <c r="KU26" s="9">
        <f t="shared" si="288"/>
        <v>32.266666666666666</v>
      </c>
      <c r="KV26" s="31">
        <f t="shared" si="289"/>
        <v>0</v>
      </c>
      <c r="KW26" s="29">
        <f t="shared" si="290"/>
        <v>26.4</v>
      </c>
      <c r="KX26" s="31">
        <f t="shared" si="291"/>
        <v>1</v>
      </c>
      <c r="KY26" s="29">
        <f t="shared" si="292"/>
        <v>11.399999999999999</v>
      </c>
      <c r="KZ26" s="31">
        <f t="shared" si="293"/>
        <v>2</v>
      </c>
      <c r="LA26" s="29">
        <f t="shared" si="520"/>
        <v>1.3999999999999986</v>
      </c>
      <c r="LB26" s="31">
        <f t="shared" si="294"/>
        <v>0</v>
      </c>
      <c r="LC26" s="29">
        <f t="shared" si="295"/>
        <v>27.573333333333331</v>
      </c>
      <c r="LD26" s="31">
        <f t="shared" si="296"/>
        <v>1</v>
      </c>
      <c r="LE26" s="29">
        <f t="shared" si="297"/>
        <v>12.573333333333331</v>
      </c>
      <c r="LF26" s="31">
        <f t="shared" si="298"/>
        <v>2</v>
      </c>
      <c r="LG26" s="29">
        <f t="shared" si="299"/>
        <v>2.5733333333333306</v>
      </c>
      <c r="LH26" s="31">
        <f t="shared" si="300"/>
        <v>0</v>
      </c>
      <c r="LI26" s="29">
        <f t="shared" si="301"/>
        <v>28.746666666666666</v>
      </c>
      <c r="LJ26" s="31">
        <f t="shared" si="302"/>
        <v>1</v>
      </c>
      <c r="LK26" s="29">
        <f t="shared" si="303"/>
        <v>13.746666666666666</v>
      </c>
      <c r="LL26" s="31">
        <f t="shared" si="304"/>
        <v>2</v>
      </c>
      <c r="LM26" s="29">
        <f t="shared" si="305"/>
        <v>3.7466666666666661</v>
      </c>
      <c r="LN26" s="31">
        <f t="shared" si="306"/>
        <v>0</v>
      </c>
      <c r="LO26" s="29">
        <f t="shared" si="307"/>
        <v>29.919999999999998</v>
      </c>
      <c r="LP26" s="31">
        <f t="shared" si="308"/>
        <v>1</v>
      </c>
      <c r="LQ26" s="29">
        <f t="shared" si="309"/>
        <v>14.919999999999998</v>
      </c>
      <c r="LR26" s="31">
        <f t="shared" si="310"/>
        <v>2</v>
      </c>
      <c r="LS26" s="29">
        <f t="shared" si="311"/>
        <v>4.9199999999999982</v>
      </c>
      <c r="LT26" s="31">
        <f t="shared" si="312"/>
        <v>0</v>
      </c>
      <c r="LU26" s="29">
        <f t="shared" si="313"/>
        <v>31.093333333333334</v>
      </c>
      <c r="LV26" s="31">
        <f t="shared" si="314"/>
        <v>1</v>
      </c>
      <c r="LW26" s="29">
        <f t="shared" si="315"/>
        <v>16.093333333333334</v>
      </c>
      <c r="LX26" s="31">
        <f t="shared" si="316"/>
        <v>3</v>
      </c>
      <c r="LY26" s="29">
        <f t="shared" si="317"/>
        <v>1.0933333333333337</v>
      </c>
      <c r="LZ26" s="31">
        <f t="shared" si="318"/>
        <v>0</v>
      </c>
      <c r="MA26" s="32">
        <f t="shared" si="319"/>
        <v>32.266666666666666</v>
      </c>
      <c r="MB26" s="31">
        <f t="shared" si="320"/>
        <v>1</v>
      </c>
      <c r="MC26" s="33">
        <f t="shared" si="321"/>
        <v>17.266666666666666</v>
      </c>
      <c r="MD26" s="31">
        <f t="shared" si="322"/>
        <v>3</v>
      </c>
      <c r="ME26" s="34">
        <f t="shared" si="323"/>
        <v>2.2666666666666657</v>
      </c>
      <c r="MF26" s="34">
        <f t="shared" si="324"/>
        <v>0</v>
      </c>
      <c r="MG26" s="34">
        <f t="shared" si="325"/>
        <v>1</v>
      </c>
      <c r="MH26" s="34">
        <f t="shared" si="326"/>
        <v>2.3333333333333335</v>
      </c>
      <c r="MI26" s="9">
        <f t="shared" si="327"/>
        <v>9.1</v>
      </c>
      <c r="MJ26" s="9">
        <f t="shared" si="328"/>
        <v>45.5</v>
      </c>
      <c r="MK26" s="9">
        <f t="shared" si="329"/>
        <v>27.3</v>
      </c>
      <c r="ML26" s="9">
        <f t="shared" si="330"/>
        <v>28.513333333333332</v>
      </c>
      <c r="MM26" s="9">
        <f t="shared" si="331"/>
        <v>29.726666666666667</v>
      </c>
      <c r="MN26" s="9">
        <f t="shared" si="332"/>
        <v>30.939999999999998</v>
      </c>
      <c r="MO26" s="9">
        <f t="shared" si="333"/>
        <v>32.153333333333336</v>
      </c>
      <c r="MP26" s="9">
        <f t="shared" si="334"/>
        <v>33.366666666666667</v>
      </c>
      <c r="MQ26" s="31">
        <f t="shared" si="335"/>
        <v>0</v>
      </c>
      <c r="MR26" s="29">
        <f t="shared" si="336"/>
        <v>27.3</v>
      </c>
      <c r="MS26" s="31">
        <f t="shared" si="337"/>
        <v>1</v>
      </c>
      <c r="MT26" s="29">
        <f t="shared" si="338"/>
        <v>12.3</v>
      </c>
      <c r="MU26" s="31">
        <f t="shared" si="339"/>
        <v>2</v>
      </c>
      <c r="MV26" s="29">
        <f t="shared" si="521"/>
        <v>2.3000000000000007</v>
      </c>
      <c r="MW26" s="31">
        <f t="shared" si="340"/>
        <v>0</v>
      </c>
      <c r="MX26" s="29">
        <f t="shared" si="341"/>
        <v>28.513333333333332</v>
      </c>
      <c r="MY26" s="31">
        <f t="shared" si="342"/>
        <v>1</v>
      </c>
      <c r="MZ26" s="29">
        <f t="shared" si="343"/>
        <v>13.513333333333332</v>
      </c>
      <c r="NA26" s="31">
        <f t="shared" si="344"/>
        <v>2</v>
      </c>
      <c r="NB26" s="29">
        <f t="shared" si="345"/>
        <v>3.5133333333333319</v>
      </c>
      <c r="NC26" s="31">
        <f t="shared" si="346"/>
        <v>0</v>
      </c>
      <c r="ND26" s="29">
        <f t="shared" si="347"/>
        <v>29.726666666666667</v>
      </c>
      <c r="NE26" s="31">
        <f t="shared" si="348"/>
        <v>1</v>
      </c>
      <c r="NF26" s="29">
        <f t="shared" si="349"/>
        <v>14.726666666666667</v>
      </c>
      <c r="NG26" s="31">
        <f t="shared" si="350"/>
        <v>2</v>
      </c>
      <c r="NH26" s="29">
        <f t="shared" si="351"/>
        <v>4.7266666666666666</v>
      </c>
      <c r="NI26" s="31">
        <f t="shared" si="352"/>
        <v>0</v>
      </c>
      <c r="NJ26" s="29">
        <f t="shared" si="353"/>
        <v>30.939999999999998</v>
      </c>
      <c r="NK26" s="31">
        <f t="shared" si="354"/>
        <v>1</v>
      </c>
      <c r="NL26" s="29">
        <f t="shared" si="355"/>
        <v>15.939999999999998</v>
      </c>
      <c r="NM26" s="31">
        <f t="shared" si="356"/>
        <v>3</v>
      </c>
      <c r="NN26" s="29">
        <f t="shared" si="357"/>
        <v>0.93999999999999773</v>
      </c>
      <c r="NO26" s="31">
        <f t="shared" si="358"/>
        <v>0</v>
      </c>
      <c r="NP26" s="29">
        <f t="shared" si="359"/>
        <v>32.153333333333336</v>
      </c>
      <c r="NQ26" s="31">
        <f t="shared" si="360"/>
        <v>1</v>
      </c>
      <c r="NR26" s="29">
        <f t="shared" si="361"/>
        <v>17.153333333333336</v>
      </c>
      <c r="NS26" s="31">
        <f t="shared" si="362"/>
        <v>3</v>
      </c>
      <c r="NT26" s="29">
        <f t="shared" si="363"/>
        <v>2.153333333333336</v>
      </c>
      <c r="NU26" s="31">
        <f t="shared" si="364"/>
        <v>0</v>
      </c>
      <c r="NV26" s="32">
        <f t="shared" si="365"/>
        <v>33.366666666666667</v>
      </c>
      <c r="NW26" s="31">
        <f t="shared" si="366"/>
        <v>1</v>
      </c>
      <c r="NX26" s="33">
        <f t="shared" si="367"/>
        <v>18.366666666666667</v>
      </c>
      <c r="NY26" s="31">
        <f t="shared" si="368"/>
        <v>3</v>
      </c>
      <c r="NZ26" s="34">
        <f t="shared" si="369"/>
        <v>3.3666666666666671</v>
      </c>
      <c r="OA26" s="34">
        <f t="shared" si="370"/>
        <v>0</v>
      </c>
      <c r="OB26" s="34">
        <f t="shared" si="371"/>
        <v>1</v>
      </c>
      <c r="OC26" s="34">
        <f t="shared" si="372"/>
        <v>2.5</v>
      </c>
      <c r="OD26" s="9">
        <f t="shared" si="373"/>
        <v>9.4</v>
      </c>
      <c r="OE26" s="9">
        <f t="shared" si="374"/>
        <v>47</v>
      </c>
      <c r="OF26" s="9">
        <f t="shared" si="375"/>
        <v>28.2</v>
      </c>
      <c r="OG26" s="9">
        <f t="shared" si="376"/>
        <v>29.45333333333333</v>
      </c>
      <c r="OH26" s="9">
        <f t="shared" si="377"/>
        <v>30.706666666666663</v>
      </c>
      <c r="OI26" s="9">
        <f t="shared" si="378"/>
        <v>31.96</v>
      </c>
      <c r="OJ26" s="9">
        <f t="shared" si="379"/>
        <v>33.213333333333331</v>
      </c>
      <c r="OK26" s="9">
        <f t="shared" si="380"/>
        <v>34.466666666666669</v>
      </c>
      <c r="OL26" s="31">
        <f t="shared" si="381"/>
        <v>0</v>
      </c>
      <c r="OM26" s="29">
        <f t="shared" si="382"/>
        <v>28.2</v>
      </c>
      <c r="ON26" s="31">
        <f t="shared" si="383"/>
        <v>1</v>
      </c>
      <c r="OO26" s="29">
        <f t="shared" si="384"/>
        <v>13.2</v>
      </c>
      <c r="OP26" s="31">
        <f t="shared" si="385"/>
        <v>2</v>
      </c>
      <c r="OQ26" s="29">
        <f t="shared" si="522"/>
        <v>3.1999999999999993</v>
      </c>
      <c r="OR26" s="31">
        <f t="shared" si="386"/>
        <v>0</v>
      </c>
      <c r="OS26" s="29">
        <f t="shared" si="387"/>
        <v>29.45333333333333</v>
      </c>
      <c r="OT26" s="31">
        <f t="shared" si="388"/>
        <v>1</v>
      </c>
      <c r="OU26" s="29">
        <f t="shared" si="389"/>
        <v>14.45333333333333</v>
      </c>
      <c r="OV26" s="31">
        <f t="shared" si="390"/>
        <v>2</v>
      </c>
      <c r="OW26" s="29">
        <f t="shared" si="391"/>
        <v>4.4533333333333296</v>
      </c>
      <c r="OX26" s="31">
        <f t="shared" si="392"/>
        <v>0</v>
      </c>
      <c r="OY26" s="29">
        <f t="shared" si="393"/>
        <v>30.706666666666663</v>
      </c>
      <c r="OZ26" s="31">
        <f t="shared" si="394"/>
        <v>1</v>
      </c>
      <c r="PA26" s="29">
        <f t="shared" si="395"/>
        <v>15.706666666666663</v>
      </c>
      <c r="PB26" s="31">
        <f t="shared" si="396"/>
        <v>3</v>
      </c>
      <c r="PC26" s="29">
        <f t="shared" si="397"/>
        <v>0.70666666666666345</v>
      </c>
      <c r="PD26" s="31">
        <f t="shared" si="398"/>
        <v>0</v>
      </c>
      <c r="PE26" s="29">
        <f t="shared" si="399"/>
        <v>31.96</v>
      </c>
      <c r="PF26" s="31">
        <f t="shared" si="400"/>
        <v>1</v>
      </c>
      <c r="PG26" s="29">
        <f t="shared" si="401"/>
        <v>16.96</v>
      </c>
      <c r="PH26" s="31">
        <f t="shared" si="402"/>
        <v>3</v>
      </c>
      <c r="PI26" s="29">
        <f t="shared" si="403"/>
        <v>1.9600000000000009</v>
      </c>
      <c r="PJ26" s="31">
        <f t="shared" si="404"/>
        <v>0</v>
      </c>
      <c r="PK26" s="29">
        <f t="shared" si="405"/>
        <v>33.213333333333331</v>
      </c>
      <c r="PL26" s="31">
        <f t="shared" si="406"/>
        <v>1</v>
      </c>
      <c r="PM26" s="29">
        <f t="shared" si="407"/>
        <v>18.213333333333331</v>
      </c>
      <c r="PN26" s="31">
        <f t="shared" si="408"/>
        <v>3</v>
      </c>
      <c r="PO26" s="29">
        <f t="shared" si="409"/>
        <v>3.2133333333333312</v>
      </c>
      <c r="PP26" s="31">
        <f t="shared" si="410"/>
        <v>0</v>
      </c>
      <c r="PQ26" s="32">
        <f t="shared" si="411"/>
        <v>34.466666666666669</v>
      </c>
      <c r="PR26" s="31">
        <f t="shared" si="412"/>
        <v>1</v>
      </c>
      <c r="PS26" s="33">
        <f t="shared" si="413"/>
        <v>19.466666666666669</v>
      </c>
      <c r="PT26" s="31">
        <f t="shared" si="414"/>
        <v>3</v>
      </c>
      <c r="PU26" s="34">
        <f t="shared" si="415"/>
        <v>4.4666666666666686</v>
      </c>
      <c r="PV26" s="34">
        <f t="shared" si="416"/>
        <v>0</v>
      </c>
      <c r="PW26" s="34">
        <f t="shared" si="417"/>
        <v>1</v>
      </c>
      <c r="PX26" s="34">
        <f t="shared" si="418"/>
        <v>2.6666666666666665</v>
      </c>
      <c r="PY26" s="9">
        <f t="shared" si="419"/>
        <v>9.6999999999999993</v>
      </c>
      <c r="PZ26" s="9">
        <f t="shared" si="420"/>
        <v>48.5</v>
      </c>
      <c r="QA26" s="9">
        <f t="shared" si="421"/>
        <v>29.099999999999998</v>
      </c>
      <c r="QB26" s="9">
        <f t="shared" si="422"/>
        <v>30.393333333333327</v>
      </c>
      <c r="QC26" s="9">
        <f t="shared" si="423"/>
        <v>31.68666666666666</v>
      </c>
      <c r="QD26" s="9">
        <f t="shared" si="424"/>
        <v>32.979999999999997</v>
      </c>
      <c r="QE26" s="9">
        <f t="shared" si="425"/>
        <v>34.273333333333333</v>
      </c>
      <c r="QF26" s="9">
        <f t="shared" si="426"/>
        <v>35.566666666666663</v>
      </c>
      <c r="QG26" s="31">
        <f t="shared" si="427"/>
        <v>0</v>
      </c>
      <c r="QH26" s="29">
        <f t="shared" si="428"/>
        <v>29.099999999999998</v>
      </c>
      <c r="QI26" s="31">
        <f t="shared" si="429"/>
        <v>1</v>
      </c>
      <c r="QJ26" s="29">
        <f t="shared" si="430"/>
        <v>14.099999999999998</v>
      </c>
      <c r="QK26" s="31">
        <f t="shared" si="431"/>
        <v>2</v>
      </c>
      <c r="QL26" s="29">
        <f t="shared" si="523"/>
        <v>4.0999999999999979</v>
      </c>
      <c r="QM26" s="31">
        <f t="shared" si="432"/>
        <v>0</v>
      </c>
      <c r="QN26" s="29">
        <f t="shared" si="433"/>
        <v>30.393333333333327</v>
      </c>
      <c r="QO26" s="31">
        <f t="shared" si="434"/>
        <v>1</v>
      </c>
      <c r="QP26" s="29">
        <f t="shared" si="435"/>
        <v>15.393333333333327</v>
      </c>
      <c r="QQ26" s="31">
        <f t="shared" si="436"/>
        <v>3</v>
      </c>
      <c r="QR26" s="29">
        <f t="shared" si="437"/>
        <v>0.39333333333332732</v>
      </c>
      <c r="QS26" s="31">
        <f t="shared" si="438"/>
        <v>0</v>
      </c>
      <c r="QT26" s="29">
        <f t="shared" si="439"/>
        <v>31.68666666666666</v>
      </c>
      <c r="QU26" s="31">
        <f t="shared" si="440"/>
        <v>1</v>
      </c>
      <c r="QV26" s="29">
        <f t="shared" si="441"/>
        <v>16.68666666666666</v>
      </c>
      <c r="QW26" s="31">
        <f t="shared" si="442"/>
        <v>3</v>
      </c>
      <c r="QX26" s="29">
        <f t="shared" si="443"/>
        <v>1.6866666666666603</v>
      </c>
      <c r="QY26" s="31">
        <f t="shared" si="444"/>
        <v>0</v>
      </c>
      <c r="QZ26" s="29">
        <f t="shared" si="445"/>
        <v>32.979999999999997</v>
      </c>
      <c r="RA26" s="31">
        <f t="shared" si="446"/>
        <v>1</v>
      </c>
      <c r="RB26" s="29">
        <f t="shared" si="447"/>
        <v>17.979999999999997</v>
      </c>
      <c r="RC26" s="31">
        <f t="shared" si="448"/>
        <v>3</v>
      </c>
      <c r="RD26" s="29">
        <f t="shared" si="449"/>
        <v>2.9799999999999969</v>
      </c>
      <c r="RE26" s="31">
        <f t="shared" si="450"/>
        <v>0</v>
      </c>
      <c r="RF26" s="29">
        <f t="shared" si="451"/>
        <v>34.273333333333333</v>
      </c>
      <c r="RG26" s="31">
        <f t="shared" si="452"/>
        <v>1</v>
      </c>
      <c r="RH26" s="29">
        <f t="shared" si="453"/>
        <v>19.273333333333333</v>
      </c>
      <c r="RI26" s="31">
        <f t="shared" si="454"/>
        <v>3</v>
      </c>
      <c r="RJ26" s="29">
        <f t="shared" si="455"/>
        <v>4.2733333333333334</v>
      </c>
      <c r="RK26" s="31">
        <f t="shared" si="456"/>
        <v>0</v>
      </c>
      <c r="RL26" s="32">
        <f t="shared" si="457"/>
        <v>35.566666666666663</v>
      </c>
      <c r="RM26" s="31">
        <f t="shared" si="458"/>
        <v>1</v>
      </c>
      <c r="RN26" s="33">
        <f t="shared" si="459"/>
        <v>20.566666666666663</v>
      </c>
      <c r="RO26" s="31">
        <f t="shared" si="460"/>
        <v>4</v>
      </c>
      <c r="RP26" s="34">
        <f t="shared" si="461"/>
        <v>0.56666666666666288</v>
      </c>
      <c r="RQ26" s="34">
        <f t="shared" si="462"/>
        <v>0</v>
      </c>
      <c r="RR26" s="34">
        <f t="shared" si="463"/>
        <v>1</v>
      </c>
      <c r="RS26" s="34">
        <f t="shared" si="464"/>
        <v>3</v>
      </c>
      <c r="RT26" s="9">
        <f t="shared" si="465"/>
        <v>10</v>
      </c>
      <c r="RU26" s="9">
        <f t="shared" si="466"/>
        <v>50</v>
      </c>
      <c r="RV26" s="9">
        <f t="shared" si="467"/>
        <v>29.999999999999996</v>
      </c>
      <c r="RW26" s="9">
        <f t="shared" si="468"/>
        <v>31.333333333333329</v>
      </c>
      <c r="RX26" s="9">
        <f t="shared" si="469"/>
        <v>32.666666666666664</v>
      </c>
      <c r="RY26" s="9">
        <f t="shared" si="470"/>
        <v>33.999999999999993</v>
      </c>
      <c r="RZ26" s="9">
        <f t="shared" si="471"/>
        <v>35.333333333333329</v>
      </c>
      <c r="SA26" s="9">
        <f t="shared" si="472"/>
        <v>36.666666666666664</v>
      </c>
      <c r="SB26" s="31">
        <f t="shared" si="473"/>
        <v>0</v>
      </c>
      <c r="SC26" s="29">
        <f t="shared" si="474"/>
        <v>29.999999999999996</v>
      </c>
      <c r="SD26" s="31">
        <f t="shared" si="475"/>
        <v>1</v>
      </c>
      <c r="SE26" s="29">
        <f t="shared" si="476"/>
        <v>14.999999999999996</v>
      </c>
      <c r="SF26" s="31">
        <f t="shared" si="477"/>
        <v>2</v>
      </c>
      <c r="SG26" s="29">
        <f t="shared" si="524"/>
        <v>4.9999999999999964</v>
      </c>
      <c r="SH26" s="31">
        <f t="shared" si="478"/>
        <v>0</v>
      </c>
      <c r="SI26" s="29">
        <f t="shared" si="479"/>
        <v>31.333333333333329</v>
      </c>
      <c r="SJ26" s="31">
        <f t="shared" si="480"/>
        <v>1</v>
      </c>
      <c r="SK26" s="29">
        <f t="shared" si="481"/>
        <v>16.333333333333329</v>
      </c>
      <c r="SL26" s="31">
        <f t="shared" si="482"/>
        <v>3</v>
      </c>
      <c r="SM26" s="29">
        <f t="shared" si="483"/>
        <v>1.3333333333333286</v>
      </c>
      <c r="SN26" s="31">
        <f t="shared" si="484"/>
        <v>0</v>
      </c>
      <c r="SO26" s="29">
        <f t="shared" si="485"/>
        <v>32.666666666666664</v>
      </c>
      <c r="SP26" s="31">
        <f t="shared" si="486"/>
        <v>1</v>
      </c>
      <c r="SQ26" s="29">
        <f t="shared" si="487"/>
        <v>17.666666666666664</v>
      </c>
      <c r="SR26" s="31">
        <f t="shared" si="488"/>
        <v>3</v>
      </c>
      <c r="SS26" s="29">
        <f t="shared" si="489"/>
        <v>2.6666666666666643</v>
      </c>
      <c r="ST26" s="31">
        <f t="shared" si="490"/>
        <v>0</v>
      </c>
      <c r="SU26" s="29">
        <f t="shared" si="491"/>
        <v>33.999999999999993</v>
      </c>
      <c r="SV26" s="31">
        <f t="shared" si="492"/>
        <v>1</v>
      </c>
      <c r="SW26" s="29">
        <f t="shared" si="493"/>
        <v>18.999999999999993</v>
      </c>
      <c r="SX26" s="31">
        <f t="shared" si="494"/>
        <v>3</v>
      </c>
      <c r="SY26" s="29">
        <f t="shared" si="495"/>
        <v>3.9999999999999929</v>
      </c>
      <c r="SZ26" s="31">
        <f t="shared" si="496"/>
        <v>0</v>
      </c>
      <c r="TA26" s="29">
        <f t="shared" si="497"/>
        <v>35.333333333333329</v>
      </c>
      <c r="TB26" s="31">
        <f t="shared" si="498"/>
        <v>1</v>
      </c>
      <c r="TC26" s="29">
        <f t="shared" si="499"/>
        <v>20.333333333333329</v>
      </c>
      <c r="TD26" s="31">
        <f t="shared" si="500"/>
        <v>4</v>
      </c>
      <c r="TE26" s="29">
        <f t="shared" si="501"/>
        <v>0.3333333333333286</v>
      </c>
      <c r="TF26" s="31">
        <f t="shared" si="502"/>
        <v>0</v>
      </c>
      <c r="TG26" s="32">
        <f t="shared" si="503"/>
        <v>36.666666666666664</v>
      </c>
      <c r="TH26" s="31">
        <f t="shared" si="504"/>
        <v>1</v>
      </c>
      <c r="TI26" s="33">
        <f t="shared" si="505"/>
        <v>21.666666666666664</v>
      </c>
      <c r="TJ26" s="31">
        <f t="shared" si="506"/>
        <v>4</v>
      </c>
      <c r="TK26" s="34">
        <f t="shared" si="507"/>
        <v>1.6666666666666643</v>
      </c>
      <c r="TL26" s="34">
        <f t="shared" si="508"/>
        <v>0</v>
      </c>
      <c r="TM26" s="34">
        <f t="shared" si="509"/>
        <v>1</v>
      </c>
      <c r="TN26" s="34">
        <f t="shared" si="510"/>
        <v>3.1666666666666665</v>
      </c>
      <c r="TO26" s="49">
        <f t="shared" si="511"/>
        <v>0</v>
      </c>
      <c r="TP26" s="49">
        <f t="shared" si="512"/>
        <v>0.77272727272727271</v>
      </c>
      <c r="TQ26" s="49">
        <f t="shared" si="513"/>
        <v>2.8333333333333335</v>
      </c>
      <c r="TR26" s="63">
        <f>IF(AND(D26&lt;&gt;"",E26&lt;&gt;""),TQ26*VLOOKUP(C26,Tableau1[#All],10,FALSE)+TP26*VLOOKUP(C26,Tableau1[#All],11,FALSE)+TO26*VLOOKUP(C26,Tableau1[#All],12,FALSE),"")</f>
        <v>2686.5151515151515</v>
      </c>
      <c r="TS26" s="64">
        <f>IF(AND(D26&lt;&gt;"",E26&lt;&gt;""),($TQ26/15)*VLOOKUP($C26,Tableau1[#All],11,FALSE)+$TP26*VLOOKUP($C26,Tableau1[#All],11,FALSE)+$TO26*VLOOKUP($C26,Tableau1[#All],12,FALSE),"")</f>
        <v>2884.848484848485</v>
      </c>
      <c r="TT26" s="119">
        <f>IF(AND(D26&lt;&gt;"",E26&lt;&gt;""),(($TQ26/15)/10)*VLOOKUP($C26,Tableau1[#All],12,FALSE)+($TP26/10)*VLOOKUP($C26,Tableau1[#All],12,FALSE)+$TO26*VLOOKUP($C26,Tableau1[#All],12,FALSE),"")</f>
        <v>0</v>
      </c>
      <c r="TU26" s="121">
        <f t="shared" si="0"/>
        <v>2884.848484848485</v>
      </c>
    </row>
    <row r="27" spans="2:541" ht="15.75" customHeight="1">
      <c r="B27" s="58">
        <v>12</v>
      </c>
      <c r="C27" s="44" t="s">
        <v>108</v>
      </c>
      <c r="D27" s="110" t="str">
        <f>IF(C27&lt;&gt;"",VLOOKUP(C27,Tableau1[#All],2,FALSE),"")</f>
        <v>Ré Terre</v>
      </c>
      <c r="E27" s="44">
        <v>7</v>
      </c>
      <c r="F27" s="55">
        <v>10</v>
      </c>
      <c r="G27" s="51">
        <f t="shared" si="1"/>
        <v>3</v>
      </c>
      <c r="H27" s="30">
        <f>VLOOKUP($C27,Tableau1[#All],3,FALSE)</f>
        <v>2</v>
      </c>
      <c r="I27" s="30">
        <f>VLOOKUP($C27,Tableau1[#All],4,FALSE)</f>
        <v>1</v>
      </c>
      <c r="J27" s="30">
        <f>VLOOKUP($C27,Tableau1[#All],5,FALSE)</f>
        <v>3</v>
      </c>
      <c r="K27" s="30">
        <f>VLOOKUP($C27,Tableau1[#All],6,FALSE)</f>
        <v>1000</v>
      </c>
      <c r="L27" s="30">
        <f>VLOOKUP($C27,Tableau1[#All],7,FALSE)</f>
        <v>2</v>
      </c>
      <c r="M27" s="30">
        <f>VLOOKUP($C27,Tableau1[#All],8,FALSE)</f>
        <v>6</v>
      </c>
      <c r="N27" s="30">
        <f>VLOOKUP($C27,Tableau1[#All],9,FALSE)</f>
        <v>1000</v>
      </c>
      <c r="O27" s="30">
        <f t="shared" si="2"/>
        <v>2</v>
      </c>
      <c r="P27" s="30">
        <f t="shared" si="3"/>
        <v>10</v>
      </c>
      <c r="Q27" s="30">
        <f t="shared" si="4"/>
        <v>1020</v>
      </c>
      <c r="R27" s="9">
        <f t="shared" si="5"/>
        <v>7</v>
      </c>
      <c r="S27" s="9">
        <f t="shared" si="6"/>
        <v>14</v>
      </c>
      <c r="T27" s="9">
        <f t="shared" si="7"/>
        <v>8.3999999999999986</v>
      </c>
      <c r="U27" s="9">
        <f t="shared" si="8"/>
        <v>8.7733333333333317</v>
      </c>
      <c r="V27" s="9">
        <f t="shared" si="9"/>
        <v>9.1466666666666647</v>
      </c>
      <c r="W27" s="9">
        <f t="shared" si="10"/>
        <v>9.52</v>
      </c>
      <c r="X27" s="9">
        <f t="shared" si="11"/>
        <v>9.8933333333333326</v>
      </c>
      <c r="Y27" s="9">
        <f t="shared" si="12"/>
        <v>10.266666666666666</v>
      </c>
      <c r="Z27" s="31">
        <f t="shared" si="13"/>
        <v>0</v>
      </c>
      <c r="AA27" s="29">
        <f t="shared" si="14"/>
        <v>8.3999999999999986</v>
      </c>
      <c r="AB27" s="31">
        <f t="shared" si="15"/>
        <v>0</v>
      </c>
      <c r="AC27" s="29">
        <f t="shared" si="16"/>
        <v>8.3999999999999986</v>
      </c>
      <c r="AD27" s="31">
        <f t="shared" si="17"/>
        <v>4</v>
      </c>
      <c r="AE27" s="29">
        <f t="shared" si="514"/>
        <v>0.39999999999999858</v>
      </c>
      <c r="AF27" s="31">
        <f t="shared" si="18"/>
        <v>0</v>
      </c>
      <c r="AG27" s="29">
        <f t="shared" si="19"/>
        <v>8.7733333333333317</v>
      </c>
      <c r="AH27" s="31">
        <f t="shared" si="20"/>
        <v>0</v>
      </c>
      <c r="AI27" s="29">
        <f t="shared" si="21"/>
        <v>8.7733333333333317</v>
      </c>
      <c r="AJ27" s="31">
        <f t="shared" si="22"/>
        <v>4</v>
      </c>
      <c r="AK27" s="29">
        <f t="shared" si="23"/>
        <v>0.77333333333333165</v>
      </c>
      <c r="AL27" s="31">
        <f t="shared" si="24"/>
        <v>0</v>
      </c>
      <c r="AM27" s="29">
        <f t="shared" si="25"/>
        <v>9.1466666666666647</v>
      </c>
      <c r="AN27" s="31">
        <f t="shared" si="26"/>
        <v>0</v>
      </c>
      <c r="AO27" s="29">
        <f t="shared" si="27"/>
        <v>9.1466666666666647</v>
      </c>
      <c r="AP27" s="31">
        <f t="shared" si="28"/>
        <v>4</v>
      </c>
      <c r="AQ27" s="29">
        <f t="shared" si="29"/>
        <v>1.1466666666666647</v>
      </c>
      <c r="AR27" s="31">
        <f t="shared" si="30"/>
        <v>0</v>
      </c>
      <c r="AS27" s="29">
        <f t="shared" si="31"/>
        <v>9.52</v>
      </c>
      <c r="AT27" s="31">
        <f t="shared" si="32"/>
        <v>0</v>
      </c>
      <c r="AU27" s="29">
        <f t="shared" si="33"/>
        <v>9.52</v>
      </c>
      <c r="AV27" s="31">
        <f t="shared" si="34"/>
        <v>4</v>
      </c>
      <c r="AW27" s="29">
        <f t="shared" si="35"/>
        <v>1.5199999999999996</v>
      </c>
      <c r="AX27" s="31">
        <f t="shared" si="36"/>
        <v>0</v>
      </c>
      <c r="AY27" s="29">
        <f t="shared" si="37"/>
        <v>9.8933333333333326</v>
      </c>
      <c r="AZ27" s="31">
        <f t="shared" si="38"/>
        <v>0</v>
      </c>
      <c r="BA27" s="29">
        <f t="shared" si="39"/>
        <v>9.8933333333333326</v>
      </c>
      <c r="BB27" s="31">
        <f t="shared" si="40"/>
        <v>4</v>
      </c>
      <c r="BC27" s="29">
        <f t="shared" si="41"/>
        <v>1.8933333333333326</v>
      </c>
      <c r="BD27" s="31">
        <f t="shared" si="42"/>
        <v>0</v>
      </c>
      <c r="BE27" s="32">
        <f t="shared" si="43"/>
        <v>10.266666666666666</v>
      </c>
      <c r="BF27" s="31">
        <f t="shared" si="44"/>
        <v>1</v>
      </c>
      <c r="BG27" s="33">
        <f t="shared" si="45"/>
        <v>4.2666666666666657</v>
      </c>
      <c r="BH27" s="31">
        <f t="shared" si="46"/>
        <v>2</v>
      </c>
      <c r="BI27" s="34">
        <f t="shared" si="47"/>
        <v>0.26666666666666572</v>
      </c>
      <c r="BJ27" s="34">
        <f t="shared" si="48"/>
        <v>0</v>
      </c>
      <c r="BK27" s="34">
        <f t="shared" si="49"/>
        <v>0.16666666666666666</v>
      </c>
      <c r="BL27" s="34">
        <f t="shared" si="50"/>
        <v>3.6666666666666665</v>
      </c>
      <c r="BM27" s="9">
        <f t="shared" si="51"/>
        <v>7.3</v>
      </c>
      <c r="BN27" s="9">
        <f t="shared" si="52"/>
        <v>14.6</v>
      </c>
      <c r="BO27" s="9">
        <f t="shared" si="53"/>
        <v>8.76</v>
      </c>
      <c r="BP27" s="9">
        <f t="shared" si="54"/>
        <v>9.1493333333333329</v>
      </c>
      <c r="BQ27" s="9">
        <f t="shared" si="55"/>
        <v>9.538666666666666</v>
      </c>
      <c r="BR27" s="9">
        <f t="shared" si="56"/>
        <v>9.927999999999999</v>
      </c>
      <c r="BS27" s="9">
        <f t="shared" si="57"/>
        <v>10.317333333333332</v>
      </c>
      <c r="BT27" s="9">
        <f t="shared" si="58"/>
        <v>10.706666666666667</v>
      </c>
      <c r="BU27" s="31">
        <f t="shared" si="59"/>
        <v>0</v>
      </c>
      <c r="BV27" s="29">
        <f t="shared" si="60"/>
        <v>8.76</v>
      </c>
      <c r="BW27" s="31">
        <f t="shared" si="61"/>
        <v>0</v>
      </c>
      <c r="BX27" s="29">
        <f t="shared" si="62"/>
        <v>8.76</v>
      </c>
      <c r="BY27" s="31">
        <f t="shared" si="63"/>
        <v>4</v>
      </c>
      <c r="BZ27" s="29">
        <f t="shared" si="515"/>
        <v>0.75999999999999979</v>
      </c>
      <c r="CA27" s="31">
        <f t="shared" si="64"/>
        <v>0</v>
      </c>
      <c r="CB27" s="29">
        <f t="shared" si="65"/>
        <v>9.1493333333333329</v>
      </c>
      <c r="CC27" s="31">
        <f t="shared" si="66"/>
        <v>0</v>
      </c>
      <c r="CD27" s="29">
        <f t="shared" si="67"/>
        <v>9.1493333333333329</v>
      </c>
      <c r="CE27" s="31">
        <f t="shared" si="68"/>
        <v>4</v>
      </c>
      <c r="CF27" s="29">
        <f t="shared" si="69"/>
        <v>1.1493333333333329</v>
      </c>
      <c r="CG27" s="31">
        <f t="shared" si="70"/>
        <v>0</v>
      </c>
      <c r="CH27" s="29">
        <f t="shared" si="71"/>
        <v>9.538666666666666</v>
      </c>
      <c r="CI27" s="31">
        <f t="shared" si="72"/>
        <v>0</v>
      </c>
      <c r="CJ27" s="29">
        <f t="shared" si="73"/>
        <v>9.538666666666666</v>
      </c>
      <c r="CK27" s="31">
        <f t="shared" si="74"/>
        <v>4</v>
      </c>
      <c r="CL27" s="29">
        <f t="shared" si="75"/>
        <v>1.538666666666666</v>
      </c>
      <c r="CM27" s="31">
        <f t="shared" si="76"/>
        <v>0</v>
      </c>
      <c r="CN27" s="29">
        <f t="shared" si="77"/>
        <v>9.927999999999999</v>
      </c>
      <c r="CO27" s="31">
        <f t="shared" si="78"/>
        <v>0</v>
      </c>
      <c r="CP27" s="29">
        <f t="shared" si="79"/>
        <v>9.927999999999999</v>
      </c>
      <c r="CQ27" s="31">
        <f t="shared" si="80"/>
        <v>4</v>
      </c>
      <c r="CR27" s="29">
        <f t="shared" si="81"/>
        <v>1.927999999999999</v>
      </c>
      <c r="CS27" s="31">
        <f t="shared" si="82"/>
        <v>0</v>
      </c>
      <c r="CT27" s="29">
        <f t="shared" si="83"/>
        <v>10.317333333333332</v>
      </c>
      <c r="CU27" s="31">
        <f t="shared" si="84"/>
        <v>1</v>
      </c>
      <c r="CV27" s="29">
        <f t="shared" si="85"/>
        <v>4.3173333333333321</v>
      </c>
      <c r="CW27" s="31">
        <f t="shared" si="86"/>
        <v>2</v>
      </c>
      <c r="CX27" s="29">
        <f t="shared" si="87"/>
        <v>0.31733333333333213</v>
      </c>
      <c r="CY27" s="31">
        <f t="shared" si="88"/>
        <v>0</v>
      </c>
      <c r="CZ27" s="32">
        <f t="shared" si="89"/>
        <v>10.706666666666667</v>
      </c>
      <c r="DA27" s="31">
        <f t="shared" si="90"/>
        <v>1</v>
      </c>
      <c r="DB27" s="33">
        <f t="shared" si="91"/>
        <v>4.706666666666667</v>
      </c>
      <c r="DC27" s="31">
        <f t="shared" si="92"/>
        <v>2</v>
      </c>
      <c r="DD27" s="34">
        <f t="shared" si="93"/>
        <v>0.706666666666667</v>
      </c>
      <c r="DE27" s="34">
        <f t="shared" si="94"/>
        <v>0</v>
      </c>
      <c r="DF27" s="34">
        <f t="shared" si="95"/>
        <v>0.33333333333333331</v>
      </c>
      <c r="DG27" s="34">
        <f t="shared" si="96"/>
        <v>3.3333333333333335</v>
      </c>
      <c r="DH27" s="9">
        <f t="shared" si="97"/>
        <v>7.6</v>
      </c>
      <c r="DI27" s="9">
        <f t="shared" si="98"/>
        <v>15.2</v>
      </c>
      <c r="DJ27" s="9">
        <f t="shared" si="99"/>
        <v>9.1199999999999992</v>
      </c>
      <c r="DK27" s="9">
        <f t="shared" si="100"/>
        <v>9.5253333333333323</v>
      </c>
      <c r="DL27" s="9">
        <f t="shared" si="101"/>
        <v>9.9306666666666654</v>
      </c>
      <c r="DM27" s="9">
        <f t="shared" si="102"/>
        <v>10.336</v>
      </c>
      <c r="DN27" s="9">
        <f t="shared" si="103"/>
        <v>10.741333333333333</v>
      </c>
      <c r="DO27" s="9">
        <f t="shared" si="104"/>
        <v>11.146666666666667</v>
      </c>
      <c r="DP27" s="31">
        <f t="shared" si="105"/>
        <v>0</v>
      </c>
      <c r="DQ27" s="29">
        <f t="shared" si="106"/>
        <v>9.1199999999999992</v>
      </c>
      <c r="DR27" s="31">
        <f t="shared" si="107"/>
        <v>0</v>
      </c>
      <c r="DS27" s="29">
        <f t="shared" si="108"/>
        <v>9.1199999999999992</v>
      </c>
      <c r="DT27" s="31">
        <f t="shared" si="109"/>
        <v>4</v>
      </c>
      <c r="DU27" s="29">
        <f t="shared" si="516"/>
        <v>1.1199999999999992</v>
      </c>
      <c r="DV27" s="31">
        <f t="shared" si="110"/>
        <v>0</v>
      </c>
      <c r="DW27" s="29">
        <f t="shared" si="111"/>
        <v>9.5253333333333323</v>
      </c>
      <c r="DX27" s="31">
        <f t="shared" si="112"/>
        <v>0</v>
      </c>
      <c r="DY27" s="29">
        <f t="shared" si="113"/>
        <v>9.5253333333333323</v>
      </c>
      <c r="DZ27" s="31">
        <f t="shared" si="114"/>
        <v>4</v>
      </c>
      <c r="EA27" s="29">
        <f t="shared" si="115"/>
        <v>1.5253333333333323</v>
      </c>
      <c r="EB27" s="31">
        <f t="shared" si="116"/>
        <v>0</v>
      </c>
      <c r="EC27" s="29">
        <f t="shared" si="117"/>
        <v>9.9306666666666654</v>
      </c>
      <c r="ED27" s="31">
        <f t="shared" si="118"/>
        <v>0</v>
      </c>
      <c r="EE27" s="29">
        <f t="shared" si="119"/>
        <v>9.9306666666666654</v>
      </c>
      <c r="EF27" s="31">
        <f t="shared" si="120"/>
        <v>4</v>
      </c>
      <c r="EG27" s="29">
        <f t="shared" si="121"/>
        <v>1.9306666666666654</v>
      </c>
      <c r="EH27" s="31">
        <f t="shared" si="122"/>
        <v>0</v>
      </c>
      <c r="EI27" s="29">
        <f t="shared" si="123"/>
        <v>10.336</v>
      </c>
      <c r="EJ27" s="31">
        <f t="shared" si="124"/>
        <v>1</v>
      </c>
      <c r="EK27" s="29">
        <f t="shared" si="125"/>
        <v>4.3360000000000003</v>
      </c>
      <c r="EL27" s="31">
        <f t="shared" si="126"/>
        <v>2</v>
      </c>
      <c r="EM27" s="29">
        <f t="shared" si="127"/>
        <v>0.3360000000000003</v>
      </c>
      <c r="EN27" s="31">
        <f t="shared" si="128"/>
        <v>0</v>
      </c>
      <c r="EO27" s="29">
        <f t="shared" si="129"/>
        <v>10.741333333333333</v>
      </c>
      <c r="EP27" s="31">
        <f t="shared" si="130"/>
        <v>1</v>
      </c>
      <c r="EQ27" s="29">
        <f t="shared" si="131"/>
        <v>4.7413333333333334</v>
      </c>
      <c r="ER27" s="31">
        <f t="shared" si="132"/>
        <v>2</v>
      </c>
      <c r="ES27" s="29">
        <f t="shared" si="133"/>
        <v>0.7413333333333334</v>
      </c>
      <c r="ET27" s="31">
        <f t="shared" si="134"/>
        <v>0</v>
      </c>
      <c r="EU27" s="32">
        <f t="shared" si="135"/>
        <v>11.146666666666667</v>
      </c>
      <c r="EV27" s="31">
        <f t="shared" si="136"/>
        <v>1</v>
      </c>
      <c r="EW27" s="33">
        <f t="shared" si="137"/>
        <v>5.1466666666666665</v>
      </c>
      <c r="EX27" s="31">
        <f t="shared" si="138"/>
        <v>2</v>
      </c>
      <c r="EY27" s="34">
        <f t="shared" si="139"/>
        <v>1.1466666666666665</v>
      </c>
      <c r="EZ27" s="34">
        <f t="shared" si="140"/>
        <v>0</v>
      </c>
      <c r="FA27" s="34">
        <f t="shared" si="141"/>
        <v>0.5</v>
      </c>
      <c r="FB27" s="34">
        <f t="shared" si="142"/>
        <v>3</v>
      </c>
      <c r="FC27" s="9">
        <f t="shared" si="143"/>
        <v>7.9</v>
      </c>
      <c r="FD27" s="9">
        <f t="shared" si="144"/>
        <v>15.8</v>
      </c>
      <c r="FE27" s="9">
        <f t="shared" si="145"/>
        <v>9.48</v>
      </c>
      <c r="FF27" s="9">
        <f t="shared" si="146"/>
        <v>9.9013333333333335</v>
      </c>
      <c r="FG27" s="9">
        <f t="shared" si="147"/>
        <v>10.322666666666667</v>
      </c>
      <c r="FH27" s="9">
        <f t="shared" si="148"/>
        <v>10.744</v>
      </c>
      <c r="FI27" s="9">
        <f t="shared" si="149"/>
        <v>11.165333333333333</v>
      </c>
      <c r="FJ27" s="9">
        <f t="shared" si="150"/>
        <v>11.586666666666668</v>
      </c>
      <c r="FK27" s="31">
        <f t="shared" si="151"/>
        <v>0</v>
      </c>
      <c r="FL27" s="29">
        <f t="shared" si="152"/>
        <v>9.48</v>
      </c>
      <c r="FM27" s="31">
        <f t="shared" si="153"/>
        <v>0</v>
      </c>
      <c r="FN27" s="29">
        <f t="shared" si="154"/>
        <v>9.48</v>
      </c>
      <c r="FO27" s="31">
        <f t="shared" si="155"/>
        <v>4</v>
      </c>
      <c r="FP27" s="29">
        <f t="shared" si="517"/>
        <v>1.4800000000000004</v>
      </c>
      <c r="FQ27" s="31">
        <f t="shared" si="156"/>
        <v>0</v>
      </c>
      <c r="FR27" s="29">
        <f t="shared" si="157"/>
        <v>9.9013333333333335</v>
      </c>
      <c r="FS27" s="31">
        <f t="shared" si="158"/>
        <v>0</v>
      </c>
      <c r="FT27" s="29">
        <f t="shared" si="159"/>
        <v>9.9013333333333335</v>
      </c>
      <c r="FU27" s="31">
        <f t="shared" si="160"/>
        <v>4</v>
      </c>
      <c r="FV27" s="29">
        <f t="shared" si="161"/>
        <v>1.9013333333333335</v>
      </c>
      <c r="FW27" s="31">
        <f t="shared" si="162"/>
        <v>0</v>
      </c>
      <c r="FX27" s="29">
        <f t="shared" si="163"/>
        <v>10.322666666666667</v>
      </c>
      <c r="FY27" s="31">
        <f t="shared" si="164"/>
        <v>1</v>
      </c>
      <c r="FZ27" s="29">
        <f t="shared" si="165"/>
        <v>4.3226666666666667</v>
      </c>
      <c r="GA27" s="31">
        <f t="shared" si="166"/>
        <v>2</v>
      </c>
      <c r="GB27" s="29">
        <f t="shared" si="167"/>
        <v>0.32266666666666666</v>
      </c>
      <c r="GC27" s="31">
        <f t="shared" si="168"/>
        <v>0</v>
      </c>
      <c r="GD27" s="29">
        <f t="shared" si="169"/>
        <v>10.744</v>
      </c>
      <c r="GE27" s="31">
        <f t="shared" si="170"/>
        <v>1</v>
      </c>
      <c r="GF27" s="29">
        <f t="shared" si="171"/>
        <v>4.7439999999999998</v>
      </c>
      <c r="GG27" s="31">
        <f t="shared" si="172"/>
        <v>2</v>
      </c>
      <c r="GH27" s="29">
        <f t="shared" si="173"/>
        <v>0.74399999999999977</v>
      </c>
      <c r="GI27" s="31">
        <f t="shared" si="174"/>
        <v>0</v>
      </c>
      <c r="GJ27" s="29">
        <f t="shared" si="175"/>
        <v>11.165333333333333</v>
      </c>
      <c r="GK27" s="31">
        <f t="shared" si="176"/>
        <v>1</v>
      </c>
      <c r="GL27" s="29">
        <f t="shared" si="177"/>
        <v>5.1653333333333329</v>
      </c>
      <c r="GM27" s="31">
        <f t="shared" si="178"/>
        <v>2</v>
      </c>
      <c r="GN27" s="29">
        <f t="shared" si="179"/>
        <v>1.1653333333333329</v>
      </c>
      <c r="GO27" s="31">
        <f t="shared" si="180"/>
        <v>0</v>
      </c>
      <c r="GP27" s="32">
        <f t="shared" si="181"/>
        <v>11.586666666666668</v>
      </c>
      <c r="GQ27" s="31">
        <f t="shared" si="182"/>
        <v>1</v>
      </c>
      <c r="GR27" s="33">
        <f t="shared" si="183"/>
        <v>5.5866666666666678</v>
      </c>
      <c r="GS27" s="31">
        <f t="shared" si="184"/>
        <v>2</v>
      </c>
      <c r="GT27" s="34">
        <f t="shared" si="185"/>
        <v>1.5866666666666678</v>
      </c>
      <c r="GU27" s="34">
        <f t="shared" si="186"/>
        <v>0</v>
      </c>
      <c r="GV27" s="34">
        <f t="shared" si="187"/>
        <v>0.66666666666666663</v>
      </c>
      <c r="GW27" s="34">
        <f t="shared" si="188"/>
        <v>2.6666666666666665</v>
      </c>
      <c r="GX27" s="9">
        <f t="shared" si="189"/>
        <v>8.1999999999999993</v>
      </c>
      <c r="GY27" s="9">
        <f t="shared" si="190"/>
        <v>16.399999999999999</v>
      </c>
      <c r="GZ27" s="9">
        <f t="shared" si="191"/>
        <v>9.8399999999999981</v>
      </c>
      <c r="HA27" s="9">
        <f t="shared" si="192"/>
        <v>10.277333333333331</v>
      </c>
      <c r="HB27" s="9">
        <f t="shared" si="193"/>
        <v>10.714666666666664</v>
      </c>
      <c r="HC27" s="9">
        <f t="shared" si="194"/>
        <v>11.151999999999999</v>
      </c>
      <c r="HD27" s="9">
        <f t="shared" si="195"/>
        <v>11.589333333333332</v>
      </c>
      <c r="HE27" s="9">
        <f t="shared" si="196"/>
        <v>12.026666666666666</v>
      </c>
      <c r="HF27" s="31">
        <f t="shared" si="197"/>
        <v>0</v>
      </c>
      <c r="HG27" s="29">
        <f t="shared" si="198"/>
        <v>9.8399999999999981</v>
      </c>
      <c r="HH27" s="31">
        <f t="shared" si="199"/>
        <v>0</v>
      </c>
      <c r="HI27" s="29">
        <f t="shared" si="200"/>
        <v>9.8399999999999981</v>
      </c>
      <c r="HJ27" s="31">
        <f t="shared" si="201"/>
        <v>4</v>
      </c>
      <c r="HK27" s="29">
        <f t="shared" si="518"/>
        <v>1.8399999999999981</v>
      </c>
      <c r="HL27" s="31">
        <f t="shared" si="202"/>
        <v>0</v>
      </c>
      <c r="HM27" s="29">
        <f t="shared" si="203"/>
        <v>10.277333333333331</v>
      </c>
      <c r="HN27" s="31">
        <f t="shared" si="204"/>
        <v>1</v>
      </c>
      <c r="HO27" s="29">
        <f t="shared" si="205"/>
        <v>4.2773333333333312</v>
      </c>
      <c r="HP27" s="31">
        <f t="shared" si="206"/>
        <v>2</v>
      </c>
      <c r="HQ27" s="29">
        <f t="shared" si="207"/>
        <v>0.27733333333333121</v>
      </c>
      <c r="HR27" s="31">
        <f t="shared" si="208"/>
        <v>0</v>
      </c>
      <c r="HS27" s="29">
        <f t="shared" si="209"/>
        <v>10.714666666666664</v>
      </c>
      <c r="HT27" s="31">
        <f t="shared" si="210"/>
        <v>1</v>
      </c>
      <c r="HU27" s="29">
        <f t="shared" si="211"/>
        <v>4.7146666666666643</v>
      </c>
      <c r="HV27" s="31">
        <f t="shared" si="212"/>
        <v>2</v>
      </c>
      <c r="HW27" s="29">
        <f t="shared" si="213"/>
        <v>0.71466666666666434</v>
      </c>
      <c r="HX27" s="31">
        <f t="shared" si="214"/>
        <v>0</v>
      </c>
      <c r="HY27" s="29">
        <f t="shared" si="215"/>
        <v>11.151999999999999</v>
      </c>
      <c r="HZ27" s="31">
        <f t="shared" si="216"/>
        <v>1</v>
      </c>
      <c r="IA27" s="29">
        <f t="shared" si="217"/>
        <v>5.1519999999999992</v>
      </c>
      <c r="IB27" s="31">
        <f t="shared" si="218"/>
        <v>2</v>
      </c>
      <c r="IC27" s="29">
        <f t="shared" si="219"/>
        <v>1.1519999999999992</v>
      </c>
      <c r="ID27" s="31">
        <f t="shared" si="220"/>
        <v>0</v>
      </c>
      <c r="IE27" s="29">
        <f t="shared" si="221"/>
        <v>11.589333333333332</v>
      </c>
      <c r="IF27" s="31">
        <f t="shared" si="222"/>
        <v>1</v>
      </c>
      <c r="IG27" s="29">
        <f t="shared" si="223"/>
        <v>5.5893333333333324</v>
      </c>
      <c r="IH27" s="31">
        <f t="shared" si="224"/>
        <v>2</v>
      </c>
      <c r="II27" s="29">
        <f t="shared" si="225"/>
        <v>1.5893333333333324</v>
      </c>
      <c r="IJ27" s="31">
        <f t="shared" si="226"/>
        <v>0</v>
      </c>
      <c r="IK27" s="32">
        <f t="shared" si="227"/>
        <v>12.026666666666666</v>
      </c>
      <c r="IL27" s="31">
        <f t="shared" si="228"/>
        <v>1</v>
      </c>
      <c r="IM27" s="33">
        <f t="shared" si="229"/>
        <v>6.0266666666666655</v>
      </c>
      <c r="IN27" s="31">
        <f t="shared" si="230"/>
        <v>3</v>
      </c>
      <c r="IO27" s="34">
        <f t="shared" si="231"/>
        <v>2.6666666666665506E-2</v>
      </c>
      <c r="IP27" s="34">
        <f t="shared" si="232"/>
        <v>0</v>
      </c>
      <c r="IQ27" s="34">
        <f t="shared" si="233"/>
        <v>0.83333333333333337</v>
      </c>
      <c r="IR27" s="34">
        <f t="shared" si="234"/>
        <v>2.5</v>
      </c>
      <c r="IS27" s="9">
        <f t="shared" si="235"/>
        <v>8.5</v>
      </c>
      <c r="IT27" s="9">
        <f t="shared" si="236"/>
        <v>17</v>
      </c>
      <c r="IU27" s="9">
        <f t="shared" si="237"/>
        <v>10.199999999999999</v>
      </c>
      <c r="IV27" s="9">
        <f t="shared" si="238"/>
        <v>10.653333333333332</v>
      </c>
      <c r="IW27" s="9">
        <f t="shared" si="239"/>
        <v>11.106666666666666</v>
      </c>
      <c r="IX27" s="9">
        <f t="shared" si="240"/>
        <v>11.559999999999999</v>
      </c>
      <c r="IY27" s="9">
        <f t="shared" si="241"/>
        <v>12.013333333333332</v>
      </c>
      <c r="IZ27" s="9">
        <f t="shared" si="242"/>
        <v>12.466666666666667</v>
      </c>
      <c r="JA27" s="31">
        <f t="shared" si="243"/>
        <v>0</v>
      </c>
      <c r="JB27" s="29">
        <f t="shared" si="244"/>
        <v>10.199999999999999</v>
      </c>
      <c r="JC27" s="31">
        <f t="shared" si="245"/>
        <v>1</v>
      </c>
      <c r="JD27" s="29">
        <f t="shared" si="246"/>
        <v>4.1999999999999993</v>
      </c>
      <c r="JE27" s="31">
        <f t="shared" si="247"/>
        <v>2</v>
      </c>
      <c r="JF27" s="29">
        <f t="shared" si="519"/>
        <v>0.19999999999999929</v>
      </c>
      <c r="JG27" s="31">
        <f t="shared" si="248"/>
        <v>0</v>
      </c>
      <c r="JH27" s="29">
        <f t="shared" si="249"/>
        <v>10.653333333333332</v>
      </c>
      <c r="JI27" s="31">
        <f t="shared" si="250"/>
        <v>1</v>
      </c>
      <c r="JJ27" s="29">
        <f t="shared" si="251"/>
        <v>4.6533333333333324</v>
      </c>
      <c r="JK27" s="31">
        <f t="shared" si="252"/>
        <v>2</v>
      </c>
      <c r="JL27" s="29">
        <f t="shared" si="253"/>
        <v>0.65333333333333243</v>
      </c>
      <c r="JM27" s="31">
        <f t="shared" si="254"/>
        <v>0</v>
      </c>
      <c r="JN27" s="29">
        <f t="shared" si="255"/>
        <v>11.106666666666666</v>
      </c>
      <c r="JO27" s="31">
        <f t="shared" si="256"/>
        <v>1</v>
      </c>
      <c r="JP27" s="29">
        <f t="shared" si="257"/>
        <v>5.1066666666666656</v>
      </c>
      <c r="JQ27" s="31">
        <f t="shared" si="258"/>
        <v>2</v>
      </c>
      <c r="JR27" s="29">
        <f t="shared" si="259"/>
        <v>1.1066666666666656</v>
      </c>
      <c r="JS27" s="31">
        <f t="shared" si="260"/>
        <v>0</v>
      </c>
      <c r="JT27" s="29">
        <f t="shared" si="261"/>
        <v>11.559999999999999</v>
      </c>
      <c r="JU27" s="31">
        <f t="shared" si="262"/>
        <v>1</v>
      </c>
      <c r="JV27" s="29">
        <f t="shared" si="263"/>
        <v>5.5599999999999987</v>
      </c>
      <c r="JW27" s="31">
        <f t="shared" si="264"/>
        <v>2</v>
      </c>
      <c r="JX27" s="29">
        <f t="shared" si="265"/>
        <v>1.5599999999999987</v>
      </c>
      <c r="JY27" s="31">
        <f t="shared" si="266"/>
        <v>0</v>
      </c>
      <c r="JZ27" s="29">
        <f t="shared" si="267"/>
        <v>12.013333333333332</v>
      </c>
      <c r="KA27" s="31">
        <f t="shared" si="268"/>
        <v>1</v>
      </c>
      <c r="KB27" s="29">
        <f t="shared" si="269"/>
        <v>6.0133333333333319</v>
      </c>
      <c r="KC27" s="31">
        <f t="shared" si="270"/>
        <v>3</v>
      </c>
      <c r="KD27" s="29">
        <f t="shared" si="271"/>
        <v>1.3333333333331865E-2</v>
      </c>
      <c r="KE27" s="31">
        <f t="shared" si="272"/>
        <v>0</v>
      </c>
      <c r="KF27" s="32">
        <f t="shared" si="273"/>
        <v>12.466666666666667</v>
      </c>
      <c r="KG27" s="31">
        <f t="shared" si="274"/>
        <v>1</v>
      </c>
      <c r="KH27" s="33">
        <f t="shared" si="275"/>
        <v>6.4666666666666668</v>
      </c>
      <c r="KI27" s="31">
        <f t="shared" si="276"/>
        <v>3</v>
      </c>
      <c r="KJ27" s="34">
        <f t="shared" si="277"/>
        <v>0.46666666666666679</v>
      </c>
      <c r="KK27" s="34">
        <f t="shared" si="278"/>
        <v>0</v>
      </c>
      <c r="KL27" s="34">
        <f t="shared" si="279"/>
        <v>1</v>
      </c>
      <c r="KM27" s="34">
        <f t="shared" si="280"/>
        <v>2.3333333333333335</v>
      </c>
      <c r="KN27" s="9">
        <f t="shared" si="281"/>
        <v>8.8000000000000007</v>
      </c>
      <c r="KO27" s="9">
        <f t="shared" si="282"/>
        <v>17.600000000000001</v>
      </c>
      <c r="KP27" s="9">
        <f t="shared" si="283"/>
        <v>10.56</v>
      </c>
      <c r="KQ27" s="9">
        <f t="shared" si="284"/>
        <v>11.029333333333334</v>
      </c>
      <c r="KR27" s="9">
        <f t="shared" si="285"/>
        <v>11.498666666666667</v>
      </c>
      <c r="KS27" s="9">
        <f t="shared" si="286"/>
        <v>11.968000000000002</v>
      </c>
      <c r="KT27" s="9">
        <f t="shared" si="287"/>
        <v>12.437333333333335</v>
      </c>
      <c r="KU27" s="9">
        <f t="shared" si="288"/>
        <v>12.906666666666668</v>
      </c>
      <c r="KV27" s="31">
        <f t="shared" si="289"/>
        <v>0</v>
      </c>
      <c r="KW27" s="29">
        <f t="shared" si="290"/>
        <v>10.56</v>
      </c>
      <c r="KX27" s="31">
        <f t="shared" si="291"/>
        <v>1</v>
      </c>
      <c r="KY27" s="29">
        <f t="shared" si="292"/>
        <v>4.5600000000000005</v>
      </c>
      <c r="KZ27" s="31">
        <f t="shared" si="293"/>
        <v>2</v>
      </c>
      <c r="LA27" s="29">
        <f t="shared" si="520"/>
        <v>0.5600000000000005</v>
      </c>
      <c r="LB27" s="31">
        <f t="shared" si="294"/>
        <v>0</v>
      </c>
      <c r="LC27" s="29">
        <f t="shared" si="295"/>
        <v>11.029333333333334</v>
      </c>
      <c r="LD27" s="31">
        <f t="shared" si="296"/>
        <v>1</v>
      </c>
      <c r="LE27" s="29">
        <f t="shared" si="297"/>
        <v>5.0293333333333337</v>
      </c>
      <c r="LF27" s="31">
        <f t="shared" si="298"/>
        <v>2</v>
      </c>
      <c r="LG27" s="29">
        <f t="shared" si="299"/>
        <v>1.0293333333333337</v>
      </c>
      <c r="LH27" s="31">
        <f t="shared" si="300"/>
        <v>0</v>
      </c>
      <c r="LI27" s="29">
        <f t="shared" si="301"/>
        <v>11.498666666666667</v>
      </c>
      <c r="LJ27" s="31">
        <f t="shared" si="302"/>
        <v>1</v>
      </c>
      <c r="LK27" s="29">
        <f t="shared" si="303"/>
        <v>5.4986666666666668</v>
      </c>
      <c r="LL27" s="31">
        <f t="shared" si="304"/>
        <v>2</v>
      </c>
      <c r="LM27" s="29">
        <f t="shared" si="305"/>
        <v>1.4986666666666668</v>
      </c>
      <c r="LN27" s="31">
        <f t="shared" si="306"/>
        <v>0</v>
      </c>
      <c r="LO27" s="29">
        <f t="shared" si="307"/>
        <v>11.968000000000002</v>
      </c>
      <c r="LP27" s="31">
        <f t="shared" si="308"/>
        <v>1</v>
      </c>
      <c r="LQ27" s="29">
        <f t="shared" si="309"/>
        <v>5.9680000000000017</v>
      </c>
      <c r="LR27" s="31">
        <f t="shared" si="310"/>
        <v>2</v>
      </c>
      <c r="LS27" s="29">
        <f t="shared" si="311"/>
        <v>1.9680000000000017</v>
      </c>
      <c r="LT27" s="31">
        <f t="shared" si="312"/>
        <v>0</v>
      </c>
      <c r="LU27" s="29">
        <f t="shared" si="313"/>
        <v>12.437333333333335</v>
      </c>
      <c r="LV27" s="31">
        <f t="shared" si="314"/>
        <v>1</v>
      </c>
      <c r="LW27" s="29">
        <f t="shared" si="315"/>
        <v>6.4373333333333349</v>
      </c>
      <c r="LX27" s="31">
        <f t="shared" si="316"/>
        <v>3</v>
      </c>
      <c r="LY27" s="29">
        <f t="shared" si="317"/>
        <v>0.43733333333333491</v>
      </c>
      <c r="LZ27" s="31">
        <f t="shared" si="318"/>
        <v>0</v>
      </c>
      <c r="MA27" s="32">
        <f t="shared" si="319"/>
        <v>12.906666666666668</v>
      </c>
      <c r="MB27" s="31">
        <f t="shared" si="320"/>
        <v>1</v>
      </c>
      <c r="MC27" s="33">
        <f t="shared" si="321"/>
        <v>6.9066666666666681</v>
      </c>
      <c r="MD27" s="31">
        <f t="shared" si="322"/>
        <v>3</v>
      </c>
      <c r="ME27" s="34">
        <f t="shared" si="323"/>
        <v>0.90666666666666806</v>
      </c>
      <c r="MF27" s="34">
        <f t="shared" si="324"/>
        <v>0</v>
      </c>
      <c r="MG27" s="34">
        <f t="shared" si="325"/>
        <v>1</v>
      </c>
      <c r="MH27" s="34">
        <f t="shared" si="326"/>
        <v>2.3333333333333335</v>
      </c>
      <c r="MI27" s="9">
        <f t="shared" si="327"/>
        <v>9.1</v>
      </c>
      <c r="MJ27" s="9">
        <f t="shared" si="328"/>
        <v>18.2</v>
      </c>
      <c r="MK27" s="9">
        <f t="shared" si="329"/>
        <v>10.92</v>
      </c>
      <c r="ML27" s="9">
        <f t="shared" si="330"/>
        <v>11.405333333333333</v>
      </c>
      <c r="MM27" s="9">
        <f t="shared" si="331"/>
        <v>11.890666666666666</v>
      </c>
      <c r="MN27" s="9">
        <f t="shared" si="332"/>
        <v>12.375999999999999</v>
      </c>
      <c r="MO27" s="9">
        <f t="shared" si="333"/>
        <v>12.861333333333333</v>
      </c>
      <c r="MP27" s="9">
        <f t="shared" si="334"/>
        <v>13.346666666666668</v>
      </c>
      <c r="MQ27" s="31">
        <f t="shared" si="335"/>
        <v>0</v>
      </c>
      <c r="MR27" s="29">
        <f t="shared" si="336"/>
        <v>10.92</v>
      </c>
      <c r="MS27" s="31">
        <f t="shared" si="337"/>
        <v>1</v>
      </c>
      <c r="MT27" s="29">
        <f t="shared" si="338"/>
        <v>4.92</v>
      </c>
      <c r="MU27" s="31">
        <f t="shared" si="339"/>
        <v>2</v>
      </c>
      <c r="MV27" s="29">
        <f t="shared" si="521"/>
        <v>0.91999999999999993</v>
      </c>
      <c r="MW27" s="31">
        <f t="shared" si="340"/>
        <v>0</v>
      </c>
      <c r="MX27" s="29">
        <f t="shared" si="341"/>
        <v>11.405333333333333</v>
      </c>
      <c r="MY27" s="31">
        <f t="shared" si="342"/>
        <v>1</v>
      </c>
      <c r="MZ27" s="29">
        <f t="shared" si="343"/>
        <v>5.4053333333333331</v>
      </c>
      <c r="NA27" s="31">
        <f t="shared" si="344"/>
        <v>2</v>
      </c>
      <c r="NB27" s="29">
        <f t="shared" si="345"/>
        <v>1.4053333333333331</v>
      </c>
      <c r="NC27" s="31">
        <f t="shared" si="346"/>
        <v>0</v>
      </c>
      <c r="ND27" s="29">
        <f t="shared" si="347"/>
        <v>11.890666666666666</v>
      </c>
      <c r="NE27" s="31">
        <f t="shared" si="348"/>
        <v>1</v>
      </c>
      <c r="NF27" s="29">
        <f t="shared" si="349"/>
        <v>5.8906666666666663</v>
      </c>
      <c r="NG27" s="31">
        <f t="shared" si="350"/>
        <v>2</v>
      </c>
      <c r="NH27" s="29">
        <f t="shared" si="351"/>
        <v>1.8906666666666663</v>
      </c>
      <c r="NI27" s="31">
        <f t="shared" si="352"/>
        <v>0</v>
      </c>
      <c r="NJ27" s="29">
        <f t="shared" si="353"/>
        <v>12.375999999999999</v>
      </c>
      <c r="NK27" s="31">
        <f t="shared" si="354"/>
        <v>1</v>
      </c>
      <c r="NL27" s="29">
        <f t="shared" si="355"/>
        <v>6.3759999999999994</v>
      </c>
      <c r="NM27" s="31">
        <f t="shared" si="356"/>
        <v>3</v>
      </c>
      <c r="NN27" s="29">
        <f t="shared" si="357"/>
        <v>0.37599999999999945</v>
      </c>
      <c r="NO27" s="31">
        <f t="shared" si="358"/>
        <v>0</v>
      </c>
      <c r="NP27" s="29">
        <f t="shared" si="359"/>
        <v>12.861333333333333</v>
      </c>
      <c r="NQ27" s="31">
        <f t="shared" si="360"/>
        <v>1</v>
      </c>
      <c r="NR27" s="29">
        <f t="shared" si="361"/>
        <v>6.8613333333333326</v>
      </c>
      <c r="NS27" s="31">
        <f t="shared" si="362"/>
        <v>3</v>
      </c>
      <c r="NT27" s="29">
        <f t="shared" si="363"/>
        <v>0.86133333333333262</v>
      </c>
      <c r="NU27" s="31">
        <f t="shared" si="364"/>
        <v>0</v>
      </c>
      <c r="NV27" s="32">
        <f t="shared" si="365"/>
        <v>13.346666666666668</v>
      </c>
      <c r="NW27" s="31">
        <f t="shared" si="366"/>
        <v>1</v>
      </c>
      <c r="NX27" s="33">
        <f t="shared" si="367"/>
        <v>7.3466666666666676</v>
      </c>
      <c r="NY27" s="31">
        <f t="shared" si="368"/>
        <v>3</v>
      </c>
      <c r="NZ27" s="34">
        <f t="shared" si="369"/>
        <v>1.3466666666666676</v>
      </c>
      <c r="OA27" s="34">
        <f t="shared" si="370"/>
        <v>0</v>
      </c>
      <c r="OB27" s="34">
        <f t="shared" si="371"/>
        <v>1</v>
      </c>
      <c r="OC27" s="34">
        <f t="shared" si="372"/>
        <v>2.5</v>
      </c>
      <c r="OD27" s="9">
        <f t="shared" si="373"/>
        <v>9.4</v>
      </c>
      <c r="OE27" s="9">
        <f t="shared" si="374"/>
        <v>18.8</v>
      </c>
      <c r="OF27" s="9">
        <f t="shared" si="375"/>
        <v>11.28</v>
      </c>
      <c r="OG27" s="9">
        <f t="shared" si="376"/>
        <v>11.781333333333333</v>
      </c>
      <c r="OH27" s="9">
        <f t="shared" si="377"/>
        <v>12.282666666666666</v>
      </c>
      <c r="OI27" s="9">
        <f t="shared" si="378"/>
        <v>12.784000000000001</v>
      </c>
      <c r="OJ27" s="9">
        <f t="shared" si="379"/>
        <v>13.285333333333334</v>
      </c>
      <c r="OK27" s="9">
        <f t="shared" si="380"/>
        <v>13.786666666666667</v>
      </c>
      <c r="OL27" s="31">
        <f t="shared" si="381"/>
        <v>0</v>
      </c>
      <c r="OM27" s="29">
        <f t="shared" si="382"/>
        <v>11.28</v>
      </c>
      <c r="ON27" s="31">
        <f t="shared" si="383"/>
        <v>1</v>
      </c>
      <c r="OO27" s="29">
        <f t="shared" si="384"/>
        <v>5.2799999999999994</v>
      </c>
      <c r="OP27" s="31">
        <f t="shared" si="385"/>
        <v>2</v>
      </c>
      <c r="OQ27" s="29">
        <f t="shared" si="522"/>
        <v>1.2799999999999994</v>
      </c>
      <c r="OR27" s="31">
        <f t="shared" si="386"/>
        <v>0</v>
      </c>
      <c r="OS27" s="29">
        <f t="shared" si="387"/>
        <v>11.781333333333333</v>
      </c>
      <c r="OT27" s="31">
        <f t="shared" si="388"/>
        <v>1</v>
      </c>
      <c r="OU27" s="29">
        <f t="shared" si="389"/>
        <v>5.7813333333333325</v>
      </c>
      <c r="OV27" s="31">
        <f t="shared" si="390"/>
        <v>2</v>
      </c>
      <c r="OW27" s="29">
        <f t="shared" si="391"/>
        <v>1.7813333333333325</v>
      </c>
      <c r="OX27" s="31">
        <f t="shared" si="392"/>
        <v>0</v>
      </c>
      <c r="OY27" s="29">
        <f t="shared" si="393"/>
        <v>12.282666666666666</v>
      </c>
      <c r="OZ27" s="31">
        <f t="shared" si="394"/>
        <v>1</v>
      </c>
      <c r="PA27" s="29">
        <f t="shared" si="395"/>
        <v>6.2826666666666657</v>
      </c>
      <c r="PB27" s="31">
        <f t="shared" si="396"/>
        <v>3</v>
      </c>
      <c r="PC27" s="29">
        <f t="shared" si="397"/>
        <v>0.28266666666666573</v>
      </c>
      <c r="PD27" s="31">
        <f t="shared" si="398"/>
        <v>0</v>
      </c>
      <c r="PE27" s="29">
        <f t="shared" si="399"/>
        <v>12.784000000000001</v>
      </c>
      <c r="PF27" s="31">
        <f t="shared" si="400"/>
        <v>1</v>
      </c>
      <c r="PG27" s="29">
        <f t="shared" si="401"/>
        <v>6.7840000000000007</v>
      </c>
      <c r="PH27" s="31">
        <f t="shared" si="402"/>
        <v>3</v>
      </c>
      <c r="PI27" s="29">
        <f t="shared" si="403"/>
        <v>0.7840000000000007</v>
      </c>
      <c r="PJ27" s="31">
        <f t="shared" si="404"/>
        <v>0</v>
      </c>
      <c r="PK27" s="29">
        <f t="shared" si="405"/>
        <v>13.285333333333334</v>
      </c>
      <c r="PL27" s="31">
        <f t="shared" si="406"/>
        <v>1</v>
      </c>
      <c r="PM27" s="29">
        <f t="shared" si="407"/>
        <v>7.2853333333333339</v>
      </c>
      <c r="PN27" s="31">
        <f t="shared" si="408"/>
        <v>3</v>
      </c>
      <c r="PO27" s="29">
        <f t="shared" si="409"/>
        <v>1.2853333333333339</v>
      </c>
      <c r="PP27" s="31">
        <f t="shared" si="410"/>
        <v>0</v>
      </c>
      <c r="PQ27" s="32">
        <f t="shared" si="411"/>
        <v>13.786666666666667</v>
      </c>
      <c r="PR27" s="31">
        <f t="shared" si="412"/>
        <v>1</v>
      </c>
      <c r="PS27" s="33">
        <f t="shared" si="413"/>
        <v>7.7866666666666671</v>
      </c>
      <c r="PT27" s="31">
        <f t="shared" si="414"/>
        <v>3</v>
      </c>
      <c r="PU27" s="34">
        <f t="shared" si="415"/>
        <v>1.7866666666666671</v>
      </c>
      <c r="PV27" s="34">
        <f t="shared" si="416"/>
        <v>0</v>
      </c>
      <c r="PW27" s="34">
        <f t="shared" si="417"/>
        <v>1</v>
      </c>
      <c r="PX27" s="34">
        <f t="shared" si="418"/>
        <v>2.6666666666666665</v>
      </c>
      <c r="PY27" s="9">
        <f t="shared" si="419"/>
        <v>9.6999999999999993</v>
      </c>
      <c r="PZ27" s="9">
        <f t="shared" si="420"/>
        <v>19.399999999999999</v>
      </c>
      <c r="QA27" s="9">
        <f t="shared" si="421"/>
        <v>11.639999999999999</v>
      </c>
      <c r="QB27" s="9">
        <f t="shared" si="422"/>
        <v>12.157333333333332</v>
      </c>
      <c r="QC27" s="9">
        <f t="shared" si="423"/>
        <v>12.674666666666665</v>
      </c>
      <c r="QD27" s="9">
        <f t="shared" si="424"/>
        <v>13.191999999999998</v>
      </c>
      <c r="QE27" s="9">
        <f t="shared" si="425"/>
        <v>13.709333333333332</v>
      </c>
      <c r="QF27" s="9">
        <f t="shared" si="426"/>
        <v>14.226666666666667</v>
      </c>
      <c r="QG27" s="31">
        <f t="shared" si="427"/>
        <v>0</v>
      </c>
      <c r="QH27" s="29">
        <f t="shared" si="428"/>
        <v>11.639999999999999</v>
      </c>
      <c r="QI27" s="31">
        <f t="shared" si="429"/>
        <v>1</v>
      </c>
      <c r="QJ27" s="29">
        <f t="shared" si="430"/>
        <v>5.6399999999999988</v>
      </c>
      <c r="QK27" s="31">
        <f t="shared" si="431"/>
        <v>2</v>
      </c>
      <c r="QL27" s="29">
        <f t="shared" si="523"/>
        <v>1.6399999999999988</v>
      </c>
      <c r="QM27" s="31">
        <f t="shared" si="432"/>
        <v>0</v>
      </c>
      <c r="QN27" s="29">
        <f t="shared" si="433"/>
        <v>12.157333333333332</v>
      </c>
      <c r="QO27" s="31">
        <f t="shared" si="434"/>
        <v>1</v>
      </c>
      <c r="QP27" s="29">
        <f t="shared" si="435"/>
        <v>6.157333333333332</v>
      </c>
      <c r="QQ27" s="31">
        <f t="shared" si="436"/>
        <v>3</v>
      </c>
      <c r="QR27" s="29">
        <f t="shared" si="437"/>
        <v>0.15733333333333199</v>
      </c>
      <c r="QS27" s="31">
        <f t="shared" si="438"/>
        <v>0</v>
      </c>
      <c r="QT27" s="29">
        <f t="shared" si="439"/>
        <v>12.674666666666665</v>
      </c>
      <c r="QU27" s="31">
        <f t="shared" si="440"/>
        <v>1</v>
      </c>
      <c r="QV27" s="29">
        <f t="shared" si="441"/>
        <v>6.6746666666666652</v>
      </c>
      <c r="QW27" s="31">
        <f t="shared" si="442"/>
        <v>3</v>
      </c>
      <c r="QX27" s="29">
        <f t="shared" si="443"/>
        <v>0.67466666666666519</v>
      </c>
      <c r="QY27" s="31">
        <f t="shared" si="444"/>
        <v>0</v>
      </c>
      <c r="QZ27" s="29">
        <f t="shared" si="445"/>
        <v>13.191999999999998</v>
      </c>
      <c r="RA27" s="31">
        <f t="shared" si="446"/>
        <v>1</v>
      </c>
      <c r="RB27" s="29">
        <f t="shared" si="447"/>
        <v>7.1919999999999984</v>
      </c>
      <c r="RC27" s="31">
        <f t="shared" si="448"/>
        <v>3</v>
      </c>
      <c r="RD27" s="29">
        <f t="shared" si="449"/>
        <v>1.1919999999999984</v>
      </c>
      <c r="RE27" s="31">
        <f t="shared" si="450"/>
        <v>0</v>
      </c>
      <c r="RF27" s="29">
        <f t="shared" si="451"/>
        <v>13.709333333333332</v>
      </c>
      <c r="RG27" s="31">
        <f t="shared" si="452"/>
        <v>1</v>
      </c>
      <c r="RH27" s="29">
        <f t="shared" si="453"/>
        <v>7.7093333333333316</v>
      </c>
      <c r="RI27" s="31">
        <f t="shared" si="454"/>
        <v>3</v>
      </c>
      <c r="RJ27" s="29">
        <f t="shared" si="455"/>
        <v>1.7093333333333316</v>
      </c>
      <c r="RK27" s="31">
        <f t="shared" si="456"/>
        <v>0</v>
      </c>
      <c r="RL27" s="32">
        <f t="shared" si="457"/>
        <v>14.226666666666667</v>
      </c>
      <c r="RM27" s="31">
        <f t="shared" si="458"/>
        <v>1</v>
      </c>
      <c r="RN27" s="33">
        <f t="shared" si="459"/>
        <v>8.2266666666666666</v>
      </c>
      <c r="RO27" s="31">
        <f t="shared" si="460"/>
        <v>4</v>
      </c>
      <c r="RP27" s="34">
        <f t="shared" si="461"/>
        <v>0.22666666666666657</v>
      </c>
      <c r="RQ27" s="34">
        <f t="shared" si="462"/>
        <v>0</v>
      </c>
      <c r="RR27" s="34">
        <f t="shared" si="463"/>
        <v>1</v>
      </c>
      <c r="RS27" s="34">
        <f t="shared" si="464"/>
        <v>3</v>
      </c>
      <c r="RT27" s="9">
        <f t="shared" si="465"/>
        <v>10</v>
      </c>
      <c r="RU27" s="9">
        <f t="shared" si="466"/>
        <v>20</v>
      </c>
      <c r="RV27" s="9">
        <f t="shared" si="467"/>
        <v>12</v>
      </c>
      <c r="RW27" s="9">
        <f t="shared" si="468"/>
        <v>12.533333333333331</v>
      </c>
      <c r="RX27" s="9">
        <f t="shared" si="469"/>
        <v>13.066666666666665</v>
      </c>
      <c r="RY27" s="9">
        <f t="shared" si="470"/>
        <v>13.6</v>
      </c>
      <c r="RZ27" s="9">
        <f t="shared" si="471"/>
        <v>14.133333333333333</v>
      </c>
      <c r="SA27" s="9">
        <f t="shared" si="472"/>
        <v>14.666666666666666</v>
      </c>
      <c r="SB27" s="31">
        <f t="shared" si="473"/>
        <v>0</v>
      </c>
      <c r="SC27" s="29">
        <f t="shared" si="474"/>
        <v>12</v>
      </c>
      <c r="SD27" s="31">
        <f t="shared" si="475"/>
        <v>1</v>
      </c>
      <c r="SE27" s="29">
        <f t="shared" si="476"/>
        <v>6</v>
      </c>
      <c r="SF27" s="31">
        <f t="shared" si="477"/>
        <v>3</v>
      </c>
      <c r="SG27" s="29">
        <f t="shared" si="524"/>
        <v>0</v>
      </c>
      <c r="SH27" s="31">
        <f t="shared" si="478"/>
        <v>0</v>
      </c>
      <c r="SI27" s="29">
        <f t="shared" si="479"/>
        <v>12.533333333333331</v>
      </c>
      <c r="SJ27" s="31">
        <f t="shared" si="480"/>
        <v>1</v>
      </c>
      <c r="SK27" s="29">
        <f t="shared" si="481"/>
        <v>6.5333333333333314</v>
      </c>
      <c r="SL27" s="31">
        <f t="shared" si="482"/>
        <v>3</v>
      </c>
      <c r="SM27" s="29">
        <f t="shared" si="483"/>
        <v>0.53333333333333144</v>
      </c>
      <c r="SN27" s="31">
        <f t="shared" si="484"/>
        <v>0</v>
      </c>
      <c r="SO27" s="29">
        <f t="shared" si="485"/>
        <v>13.066666666666665</v>
      </c>
      <c r="SP27" s="31">
        <f t="shared" si="486"/>
        <v>1</v>
      </c>
      <c r="SQ27" s="29">
        <f t="shared" si="487"/>
        <v>7.0666666666666647</v>
      </c>
      <c r="SR27" s="31">
        <f t="shared" si="488"/>
        <v>3</v>
      </c>
      <c r="SS27" s="29">
        <f t="shared" si="489"/>
        <v>1.0666666666666647</v>
      </c>
      <c r="ST27" s="31">
        <f t="shared" si="490"/>
        <v>0</v>
      </c>
      <c r="SU27" s="29">
        <f t="shared" si="491"/>
        <v>13.6</v>
      </c>
      <c r="SV27" s="31">
        <f t="shared" si="492"/>
        <v>1</v>
      </c>
      <c r="SW27" s="29">
        <f t="shared" si="493"/>
        <v>7.6</v>
      </c>
      <c r="SX27" s="31">
        <f t="shared" si="494"/>
        <v>3</v>
      </c>
      <c r="SY27" s="29">
        <f t="shared" si="495"/>
        <v>1.5999999999999996</v>
      </c>
      <c r="SZ27" s="31">
        <f t="shared" si="496"/>
        <v>0</v>
      </c>
      <c r="TA27" s="29">
        <f t="shared" si="497"/>
        <v>14.133333333333333</v>
      </c>
      <c r="TB27" s="31">
        <f t="shared" si="498"/>
        <v>1</v>
      </c>
      <c r="TC27" s="29">
        <f t="shared" si="499"/>
        <v>8.1333333333333329</v>
      </c>
      <c r="TD27" s="31">
        <f t="shared" si="500"/>
        <v>4</v>
      </c>
      <c r="TE27" s="29">
        <f t="shared" si="501"/>
        <v>0.13333333333333286</v>
      </c>
      <c r="TF27" s="31">
        <f t="shared" si="502"/>
        <v>0</v>
      </c>
      <c r="TG27" s="32">
        <f t="shared" si="503"/>
        <v>14.666666666666666</v>
      </c>
      <c r="TH27" s="31">
        <f t="shared" si="504"/>
        <v>1</v>
      </c>
      <c r="TI27" s="33">
        <f t="shared" si="505"/>
        <v>8.6666666666666661</v>
      </c>
      <c r="TJ27" s="31">
        <f t="shared" si="506"/>
        <v>4</v>
      </c>
      <c r="TK27" s="34">
        <f t="shared" si="507"/>
        <v>0.66666666666666607</v>
      </c>
      <c r="TL27" s="34">
        <f t="shared" si="508"/>
        <v>0</v>
      </c>
      <c r="TM27" s="34">
        <f t="shared" si="509"/>
        <v>1</v>
      </c>
      <c r="TN27" s="34">
        <f t="shared" si="510"/>
        <v>3.3333333333333335</v>
      </c>
      <c r="TO27" s="49">
        <f t="shared" si="511"/>
        <v>0</v>
      </c>
      <c r="TP27" s="49">
        <f t="shared" si="512"/>
        <v>0.77272727272727271</v>
      </c>
      <c r="TQ27" s="49">
        <f t="shared" si="513"/>
        <v>2.8484848484848486</v>
      </c>
      <c r="TR27" s="63">
        <f>IF(AND(D27&lt;&gt;"",E27&lt;&gt;""),TQ27*VLOOKUP(C27,Tableau1[#All],10,FALSE)+TP27*VLOOKUP(C27,Tableau1[#All],11,FALSE)+TO27*VLOOKUP(C27,Tableau1[#All],12,FALSE),"")</f>
        <v>1002.4242424242425</v>
      </c>
      <c r="TS27" s="64">
        <f>IF(AND(D27&lt;&gt;"",E27&lt;&gt;""),($TQ27/15)*VLOOKUP($C27,Tableau1[#All],11,FALSE)+$TP27*VLOOKUP($C27,Tableau1[#All],11,FALSE)+$TO27*VLOOKUP($C27,Tableau1[#All],12,FALSE),"")</f>
        <v>539.07070707070704</v>
      </c>
      <c r="TT27" s="119">
        <f>IF(AND(D27&lt;&gt;"",E27&lt;&gt;""),(($TQ27/15)/10)*VLOOKUP($C27,Tableau1[#All],12,FALSE)+($TP27/10)*VLOOKUP($C27,Tableau1[#All],12,FALSE)+$TO27*VLOOKUP($C27,Tableau1[#All],12,FALSE),"")</f>
        <v>0</v>
      </c>
      <c r="TU27" s="121">
        <f t="shared" si="0"/>
        <v>1002.4242424242425</v>
      </c>
    </row>
    <row r="28" spans="2:541" ht="15.75" customHeight="1" thickBot="1">
      <c r="B28" s="58">
        <v>13</v>
      </c>
      <c r="C28" s="56" t="s">
        <v>109</v>
      </c>
      <c r="D28" s="110" t="str">
        <f>IF(C28&lt;&gt;"",VLOOKUP(C28,Tableau1[#All],2,FALSE),"")</f>
        <v>Ré Feu</v>
      </c>
      <c r="E28" s="56">
        <v>7</v>
      </c>
      <c r="F28" s="57">
        <v>10</v>
      </c>
      <c r="G28" s="51">
        <f t="shared" si="1"/>
        <v>3</v>
      </c>
      <c r="H28" s="30">
        <f>VLOOKUP($C28,Tableau1[#All],3,FALSE)</f>
        <v>2</v>
      </c>
      <c r="I28" s="30">
        <f>VLOOKUP($C28,Tableau1[#All],4,FALSE)</f>
        <v>1</v>
      </c>
      <c r="J28" s="30">
        <f>VLOOKUP($C28,Tableau1[#All],5,FALSE)</f>
        <v>3</v>
      </c>
      <c r="K28" s="30">
        <f>VLOOKUP($C28,Tableau1[#All],6,FALSE)</f>
        <v>1000</v>
      </c>
      <c r="L28" s="30">
        <f>VLOOKUP($C28,Tableau1[#All],7,FALSE)</f>
        <v>2</v>
      </c>
      <c r="M28" s="30">
        <f>VLOOKUP($C28,Tableau1[#All],8,FALSE)</f>
        <v>6</v>
      </c>
      <c r="N28" s="30">
        <f>VLOOKUP($C28,Tableau1[#All],9,FALSE)</f>
        <v>1000</v>
      </c>
      <c r="O28" s="30">
        <f t="shared" si="2"/>
        <v>2</v>
      </c>
      <c r="P28" s="30">
        <f t="shared" si="3"/>
        <v>10</v>
      </c>
      <c r="Q28" s="30">
        <f t="shared" si="4"/>
        <v>1020</v>
      </c>
      <c r="R28" s="9">
        <f t="shared" si="5"/>
        <v>7</v>
      </c>
      <c r="S28" s="9">
        <f t="shared" si="6"/>
        <v>14</v>
      </c>
      <c r="T28" s="9">
        <f t="shared" si="7"/>
        <v>8.3999999999999986</v>
      </c>
      <c r="U28" s="9">
        <f t="shared" si="8"/>
        <v>8.7733333333333317</v>
      </c>
      <c r="V28" s="9">
        <f t="shared" si="9"/>
        <v>9.1466666666666647</v>
      </c>
      <c r="W28" s="9">
        <f t="shared" si="10"/>
        <v>9.52</v>
      </c>
      <c r="X28" s="9">
        <f t="shared" si="11"/>
        <v>9.8933333333333326</v>
      </c>
      <c r="Y28" s="9">
        <f t="shared" si="12"/>
        <v>10.266666666666666</v>
      </c>
      <c r="Z28" s="31">
        <f t="shared" si="13"/>
        <v>0</v>
      </c>
      <c r="AA28" s="29">
        <f t="shared" si="14"/>
        <v>8.3999999999999986</v>
      </c>
      <c r="AB28" s="31">
        <f t="shared" si="15"/>
        <v>0</v>
      </c>
      <c r="AC28" s="29">
        <f t="shared" si="16"/>
        <v>8.3999999999999986</v>
      </c>
      <c r="AD28" s="31">
        <f t="shared" si="17"/>
        <v>4</v>
      </c>
      <c r="AE28" s="29">
        <f t="shared" si="514"/>
        <v>0.39999999999999858</v>
      </c>
      <c r="AF28" s="31">
        <f t="shared" si="18"/>
        <v>0</v>
      </c>
      <c r="AG28" s="29">
        <f t="shared" si="19"/>
        <v>8.7733333333333317</v>
      </c>
      <c r="AH28" s="31">
        <f t="shared" si="20"/>
        <v>0</v>
      </c>
      <c r="AI28" s="29">
        <f t="shared" si="21"/>
        <v>8.7733333333333317</v>
      </c>
      <c r="AJ28" s="31">
        <f t="shared" si="22"/>
        <v>4</v>
      </c>
      <c r="AK28" s="29">
        <f t="shared" si="23"/>
        <v>0.77333333333333165</v>
      </c>
      <c r="AL28" s="31">
        <f t="shared" si="24"/>
        <v>0</v>
      </c>
      <c r="AM28" s="29">
        <f t="shared" si="25"/>
        <v>9.1466666666666647</v>
      </c>
      <c r="AN28" s="31">
        <f t="shared" si="26"/>
        <v>0</v>
      </c>
      <c r="AO28" s="29">
        <f t="shared" si="27"/>
        <v>9.1466666666666647</v>
      </c>
      <c r="AP28" s="31">
        <f t="shared" si="28"/>
        <v>4</v>
      </c>
      <c r="AQ28" s="29">
        <f t="shared" si="29"/>
        <v>1.1466666666666647</v>
      </c>
      <c r="AR28" s="31">
        <f t="shared" si="30"/>
        <v>0</v>
      </c>
      <c r="AS28" s="29">
        <f t="shared" si="31"/>
        <v>9.52</v>
      </c>
      <c r="AT28" s="31">
        <f t="shared" si="32"/>
        <v>0</v>
      </c>
      <c r="AU28" s="29">
        <f t="shared" si="33"/>
        <v>9.52</v>
      </c>
      <c r="AV28" s="31">
        <f t="shared" si="34"/>
        <v>4</v>
      </c>
      <c r="AW28" s="29">
        <f t="shared" si="35"/>
        <v>1.5199999999999996</v>
      </c>
      <c r="AX28" s="31">
        <f t="shared" si="36"/>
        <v>0</v>
      </c>
      <c r="AY28" s="29">
        <f t="shared" si="37"/>
        <v>9.8933333333333326</v>
      </c>
      <c r="AZ28" s="31">
        <f t="shared" si="38"/>
        <v>0</v>
      </c>
      <c r="BA28" s="29">
        <f t="shared" si="39"/>
        <v>9.8933333333333326</v>
      </c>
      <c r="BB28" s="31">
        <f t="shared" si="40"/>
        <v>4</v>
      </c>
      <c r="BC28" s="29">
        <f t="shared" si="41"/>
        <v>1.8933333333333326</v>
      </c>
      <c r="BD28" s="31">
        <f t="shared" si="42"/>
        <v>0</v>
      </c>
      <c r="BE28" s="32">
        <f t="shared" si="43"/>
        <v>10.266666666666666</v>
      </c>
      <c r="BF28" s="31">
        <f t="shared" si="44"/>
        <v>1</v>
      </c>
      <c r="BG28" s="33">
        <f t="shared" si="45"/>
        <v>4.2666666666666657</v>
      </c>
      <c r="BH28" s="31">
        <f t="shared" si="46"/>
        <v>2</v>
      </c>
      <c r="BI28" s="34">
        <f t="shared" si="47"/>
        <v>0.26666666666666572</v>
      </c>
      <c r="BJ28" s="34">
        <f t="shared" si="48"/>
        <v>0</v>
      </c>
      <c r="BK28" s="34">
        <f t="shared" si="49"/>
        <v>0.16666666666666666</v>
      </c>
      <c r="BL28" s="34">
        <f t="shared" si="50"/>
        <v>3.6666666666666665</v>
      </c>
      <c r="BM28" s="9">
        <f t="shared" si="51"/>
        <v>7.3</v>
      </c>
      <c r="BN28" s="9">
        <f t="shared" si="52"/>
        <v>14.6</v>
      </c>
      <c r="BO28" s="9">
        <f t="shared" si="53"/>
        <v>8.76</v>
      </c>
      <c r="BP28" s="9">
        <f t="shared" si="54"/>
        <v>9.1493333333333329</v>
      </c>
      <c r="BQ28" s="9">
        <f t="shared" si="55"/>
        <v>9.538666666666666</v>
      </c>
      <c r="BR28" s="9">
        <f t="shared" si="56"/>
        <v>9.927999999999999</v>
      </c>
      <c r="BS28" s="9">
        <f t="shared" si="57"/>
        <v>10.317333333333332</v>
      </c>
      <c r="BT28" s="9">
        <f t="shared" si="58"/>
        <v>10.706666666666667</v>
      </c>
      <c r="BU28" s="31">
        <f t="shared" si="59"/>
        <v>0</v>
      </c>
      <c r="BV28" s="29">
        <f t="shared" si="60"/>
        <v>8.76</v>
      </c>
      <c r="BW28" s="31">
        <f t="shared" si="61"/>
        <v>0</v>
      </c>
      <c r="BX28" s="29">
        <f t="shared" si="62"/>
        <v>8.76</v>
      </c>
      <c r="BY28" s="31">
        <f t="shared" si="63"/>
        <v>4</v>
      </c>
      <c r="BZ28" s="29">
        <f t="shared" si="515"/>
        <v>0.75999999999999979</v>
      </c>
      <c r="CA28" s="31">
        <f t="shared" si="64"/>
        <v>0</v>
      </c>
      <c r="CB28" s="29">
        <f t="shared" si="65"/>
        <v>9.1493333333333329</v>
      </c>
      <c r="CC28" s="31">
        <f t="shared" si="66"/>
        <v>0</v>
      </c>
      <c r="CD28" s="29">
        <f t="shared" si="67"/>
        <v>9.1493333333333329</v>
      </c>
      <c r="CE28" s="31">
        <f t="shared" si="68"/>
        <v>4</v>
      </c>
      <c r="CF28" s="29">
        <f t="shared" si="69"/>
        <v>1.1493333333333329</v>
      </c>
      <c r="CG28" s="31">
        <f t="shared" si="70"/>
        <v>0</v>
      </c>
      <c r="CH28" s="29">
        <f t="shared" si="71"/>
        <v>9.538666666666666</v>
      </c>
      <c r="CI28" s="31">
        <f t="shared" si="72"/>
        <v>0</v>
      </c>
      <c r="CJ28" s="29">
        <f t="shared" si="73"/>
        <v>9.538666666666666</v>
      </c>
      <c r="CK28" s="31">
        <f t="shared" si="74"/>
        <v>4</v>
      </c>
      <c r="CL28" s="29">
        <f t="shared" si="75"/>
        <v>1.538666666666666</v>
      </c>
      <c r="CM28" s="31">
        <f t="shared" si="76"/>
        <v>0</v>
      </c>
      <c r="CN28" s="29">
        <f t="shared" si="77"/>
        <v>9.927999999999999</v>
      </c>
      <c r="CO28" s="31">
        <f t="shared" si="78"/>
        <v>0</v>
      </c>
      <c r="CP28" s="29">
        <f t="shared" si="79"/>
        <v>9.927999999999999</v>
      </c>
      <c r="CQ28" s="31">
        <f t="shared" si="80"/>
        <v>4</v>
      </c>
      <c r="CR28" s="29">
        <f t="shared" si="81"/>
        <v>1.927999999999999</v>
      </c>
      <c r="CS28" s="31">
        <f t="shared" si="82"/>
        <v>0</v>
      </c>
      <c r="CT28" s="29">
        <f t="shared" si="83"/>
        <v>10.317333333333332</v>
      </c>
      <c r="CU28" s="31">
        <f t="shared" si="84"/>
        <v>1</v>
      </c>
      <c r="CV28" s="29">
        <f t="shared" si="85"/>
        <v>4.3173333333333321</v>
      </c>
      <c r="CW28" s="31">
        <f t="shared" si="86"/>
        <v>2</v>
      </c>
      <c r="CX28" s="29">
        <f t="shared" si="87"/>
        <v>0.31733333333333213</v>
      </c>
      <c r="CY28" s="31">
        <f t="shared" si="88"/>
        <v>0</v>
      </c>
      <c r="CZ28" s="32">
        <f t="shared" si="89"/>
        <v>10.706666666666667</v>
      </c>
      <c r="DA28" s="31">
        <f t="shared" si="90"/>
        <v>1</v>
      </c>
      <c r="DB28" s="33">
        <f t="shared" si="91"/>
        <v>4.706666666666667</v>
      </c>
      <c r="DC28" s="31">
        <f t="shared" si="92"/>
        <v>2</v>
      </c>
      <c r="DD28" s="34">
        <f t="shared" si="93"/>
        <v>0.706666666666667</v>
      </c>
      <c r="DE28" s="34">
        <f t="shared" si="94"/>
        <v>0</v>
      </c>
      <c r="DF28" s="34">
        <f t="shared" si="95"/>
        <v>0.33333333333333331</v>
      </c>
      <c r="DG28" s="34">
        <f t="shared" si="96"/>
        <v>3.3333333333333335</v>
      </c>
      <c r="DH28" s="9">
        <f t="shared" si="97"/>
        <v>7.6</v>
      </c>
      <c r="DI28" s="9">
        <f t="shared" si="98"/>
        <v>15.2</v>
      </c>
      <c r="DJ28" s="9">
        <f t="shared" si="99"/>
        <v>9.1199999999999992</v>
      </c>
      <c r="DK28" s="9">
        <f t="shared" si="100"/>
        <v>9.5253333333333323</v>
      </c>
      <c r="DL28" s="9">
        <f t="shared" si="101"/>
        <v>9.9306666666666654</v>
      </c>
      <c r="DM28" s="9">
        <f t="shared" si="102"/>
        <v>10.336</v>
      </c>
      <c r="DN28" s="9">
        <f t="shared" si="103"/>
        <v>10.741333333333333</v>
      </c>
      <c r="DO28" s="9">
        <f t="shared" si="104"/>
        <v>11.146666666666667</v>
      </c>
      <c r="DP28" s="31">
        <f t="shared" si="105"/>
        <v>0</v>
      </c>
      <c r="DQ28" s="29">
        <f t="shared" si="106"/>
        <v>9.1199999999999992</v>
      </c>
      <c r="DR28" s="31">
        <f t="shared" si="107"/>
        <v>0</v>
      </c>
      <c r="DS28" s="29">
        <f t="shared" si="108"/>
        <v>9.1199999999999992</v>
      </c>
      <c r="DT28" s="31">
        <f t="shared" si="109"/>
        <v>4</v>
      </c>
      <c r="DU28" s="29">
        <f t="shared" si="516"/>
        <v>1.1199999999999992</v>
      </c>
      <c r="DV28" s="31">
        <f t="shared" si="110"/>
        <v>0</v>
      </c>
      <c r="DW28" s="29">
        <f t="shared" si="111"/>
        <v>9.5253333333333323</v>
      </c>
      <c r="DX28" s="31">
        <f t="shared" si="112"/>
        <v>0</v>
      </c>
      <c r="DY28" s="29">
        <f t="shared" si="113"/>
        <v>9.5253333333333323</v>
      </c>
      <c r="DZ28" s="31">
        <f t="shared" si="114"/>
        <v>4</v>
      </c>
      <c r="EA28" s="29">
        <f t="shared" si="115"/>
        <v>1.5253333333333323</v>
      </c>
      <c r="EB28" s="31">
        <f t="shared" si="116"/>
        <v>0</v>
      </c>
      <c r="EC28" s="29">
        <f t="shared" si="117"/>
        <v>9.9306666666666654</v>
      </c>
      <c r="ED28" s="31">
        <f t="shared" si="118"/>
        <v>0</v>
      </c>
      <c r="EE28" s="29">
        <f t="shared" si="119"/>
        <v>9.9306666666666654</v>
      </c>
      <c r="EF28" s="31">
        <f t="shared" si="120"/>
        <v>4</v>
      </c>
      <c r="EG28" s="29">
        <f t="shared" si="121"/>
        <v>1.9306666666666654</v>
      </c>
      <c r="EH28" s="31">
        <f t="shared" si="122"/>
        <v>0</v>
      </c>
      <c r="EI28" s="29">
        <f t="shared" si="123"/>
        <v>10.336</v>
      </c>
      <c r="EJ28" s="31">
        <f t="shared" si="124"/>
        <v>1</v>
      </c>
      <c r="EK28" s="29">
        <f t="shared" si="125"/>
        <v>4.3360000000000003</v>
      </c>
      <c r="EL28" s="31">
        <f t="shared" si="126"/>
        <v>2</v>
      </c>
      <c r="EM28" s="29">
        <f t="shared" si="127"/>
        <v>0.3360000000000003</v>
      </c>
      <c r="EN28" s="31">
        <f t="shared" si="128"/>
        <v>0</v>
      </c>
      <c r="EO28" s="29">
        <f t="shared" si="129"/>
        <v>10.741333333333333</v>
      </c>
      <c r="EP28" s="31">
        <f t="shared" si="130"/>
        <v>1</v>
      </c>
      <c r="EQ28" s="29">
        <f t="shared" si="131"/>
        <v>4.7413333333333334</v>
      </c>
      <c r="ER28" s="31">
        <f t="shared" si="132"/>
        <v>2</v>
      </c>
      <c r="ES28" s="29">
        <f t="shared" si="133"/>
        <v>0.7413333333333334</v>
      </c>
      <c r="ET28" s="31">
        <f t="shared" si="134"/>
        <v>0</v>
      </c>
      <c r="EU28" s="32">
        <f t="shared" si="135"/>
        <v>11.146666666666667</v>
      </c>
      <c r="EV28" s="31">
        <f t="shared" si="136"/>
        <v>1</v>
      </c>
      <c r="EW28" s="33">
        <f t="shared" si="137"/>
        <v>5.1466666666666665</v>
      </c>
      <c r="EX28" s="31">
        <f t="shared" si="138"/>
        <v>2</v>
      </c>
      <c r="EY28" s="34">
        <f t="shared" si="139"/>
        <v>1.1466666666666665</v>
      </c>
      <c r="EZ28" s="34">
        <f t="shared" si="140"/>
        <v>0</v>
      </c>
      <c r="FA28" s="34">
        <f t="shared" si="141"/>
        <v>0.5</v>
      </c>
      <c r="FB28" s="34">
        <f t="shared" si="142"/>
        <v>3</v>
      </c>
      <c r="FC28" s="9">
        <f t="shared" si="143"/>
        <v>7.9</v>
      </c>
      <c r="FD28" s="9">
        <f t="shared" si="144"/>
        <v>15.8</v>
      </c>
      <c r="FE28" s="9">
        <f t="shared" si="145"/>
        <v>9.48</v>
      </c>
      <c r="FF28" s="9">
        <f t="shared" si="146"/>
        <v>9.9013333333333335</v>
      </c>
      <c r="FG28" s="9">
        <f t="shared" si="147"/>
        <v>10.322666666666667</v>
      </c>
      <c r="FH28" s="9">
        <f t="shared" si="148"/>
        <v>10.744</v>
      </c>
      <c r="FI28" s="9">
        <f t="shared" si="149"/>
        <v>11.165333333333333</v>
      </c>
      <c r="FJ28" s="9">
        <f t="shared" si="150"/>
        <v>11.586666666666668</v>
      </c>
      <c r="FK28" s="31">
        <f t="shared" si="151"/>
        <v>0</v>
      </c>
      <c r="FL28" s="29">
        <f t="shared" si="152"/>
        <v>9.48</v>
      </c>
      <c r="FM28" s="31">
        <f t="shared" si="153"/>
        <v>0</v>
      </c>
      <c r="FN28" s="29">
        <f t="shared" si="154"/>
        <v>9.48</v>
      </c>
      <c r="FO28" s="31">
        <f t="shared" si="155"/>
        <v>4</v>
      </c>
      <c r="FP28" s="29">
        <f t="shared" si="517"/>
        <v>1.4800000000000004</v>
      </c>
      <c r="FQ28" s="31">
        <f t="shared" si="156"/>
        <v>0</v>
      </c>
      <c r="FR28" s="29">
        <f t="shared" si="157"/>
        <v>9.9013333333333335</v>
      </c>
      <c r="FS28" s="31">
        <f t="shared" si="158"/>
        <v>0</v>
      </c>
      <c r="FT28" s="29">
        <f t="shared" si="159"/>
        <v>9.9013333333333335</v>
      </c>
      <c r="FU28" s="31">
        <f t="shared" si="160"/>
        <v>4</v>
      </c>
      <c r="FV28" s="29">
        <f t="shared" si="161"/>
        <v>1.9013333333333335</v>
      </c>
      <c r="FW28" s="31">
        <f t="shared" si="162"/>
        <v>0</v>
      </c>
      <c r="FX28" s="29">
        <f t="shared" si="163"/>
        <v>10.322666666666667</v>
      </c>
      <c r="FY28" s="31">
        <f t="shared" si="164"/>
        <v>1</v>
      </c>
      <c r="FZ28" s="29">
        <f t="shared" si="165"/>
        <v>4.3226666666666667</v>
      </c>
      <c r="GA28" s="31">
        <f t="shared" si="166"/>
        <v>2</v>
      </c>
      <c r="GB28" s="29">
        <f t="shared" si="167"/>
        <v>0.32266666666666666</v>
      </c>
      <c r="GC28" s="31">
        <f t="shared" si="168"/>
        <v>0</v>
      </c>
      <c r="GD28" s="29">
        <f t="shared" si="169"/>
        <v>10.744</v>
      </c>
      <c r="GE28" s="31">
        <f t="shared" si="170"/>
        <v>1</v>
      </c>
      <c r="GF28" s="29">
        <f t="shared" si="171"/>
        <v>4.7439999999999998</v>
      </c>
      <c r="GG28" s="31">
        <f t="shared" si="172"/>
        <v>2</v>
      </c>
      <c r="GH28" s="29">
        <f t="shared" si="173"/>
        <v>0.74399999999999977</v>
      </c>
      <c r="GI28" s="31">
        <f t="shared" si="174"/>
        <v>0</v>
      </c>
      <c r="GJ28" s="29">
        <f t="shared" si="175"/>
        <v>11.165333333333333</v>
      </c>
      <c r="GK28" s="31">
        <f t="shared" si="176"/>
        <v>1</v>
      </c>
      <c r="GL28" s="29">
        <f t="shared" si="177"/>
        <v>5.1653333333333329</v>
      </c>
      <c r="GM28" s="31">
        <f t="shared" si="178"/>
        <v>2</v>
      </c>
      <c r="GN28" s="29">
        <f t="shared" si="179"/>
        <v>1.1653333333333329</v>
      </c>
      <c r="GO28" s="31">
        <f t="shared" si="180"/>
        <v>0</v>
      </c>
      <c r="GP28" s="32">
        <f t="shared" si="181"/>
        <v>11.586666666666668</v>
      </c>
      <c r="GQ28" s="31">
        <f t="shared" si="182"/>
        <v>1</v>
      </c>
      <c r="GR28" s="33">
        <f t="shared" si="183"/>
        <v>5.5866666666666678</v>
      </c>
      <c r="GS28" s="31">
        <f t="shared" si="184"/>
        <v>2</v>
      </c>
      <c r="GT28" s="34">
        <f t="shared" si="185"/>
        <v>1.5866666666666678</v>
      </c>
      <c r="GU28" s="34">
        <f t="shared" si="186"/>
        <v>0</v>
      </c>
      <c r="GV28" s="34">
        <f t="shared" si="187"/>
        <v>0.66666666666666663</v>
      </c>
      <c r="GW28" s="34">
        <f t="shared" si="188"/>
        <v>2.6666666666666665</v>
      </c>
      <c r="GX28" s="9">
        <f t="shared" si="189"/>
        <v>8.1999999999999993</v>
      </c>
      <c r="GY28" s="9">
        <f t="shared" si="190"/>
        <v>16.399999999999999</v>
      </c>
      <c r="GZ28" s="9">
        <f t="shared" si="191"/>
        <v>9.8399999999999981</v>
      </c>
      <c r="HA28" s="9">
        <f t="shared" si="192"/>
        <v>10.277333333333331</v>
      </c>
      <c r="HB28" s="9">
        <f t="shared" si="193"/>
        <v>10.714666666666664</v>
      </c>
      <c r="HC28" s="9">
        <f t="shared" si="194"/>
        <v>11.151999999999999</v>
      </c>
      <c r="HD28" s="9">
        <f t="shared" si="195"/>
        <v>11.589333333333332</v>
      </c>
      <c r="HE28" s="9">
        <f t="shared" si="196"/>
        <v>12.026666666666666</v>
      </c>
      <c r="HF28" s="31">
        <f t="shared" si="197"/>
        <v>0</v>
      </c>
      <c r="HG28" s="29">
        <f t="shared" si="198"/>
        <v>9.8399999999999981</v>
      </c>
      <c r="HH28" s="31">
        <f t="shared" si="199"/>
        <v>0</v>
      </c>
      <c r="HI28" s="29">
        <f t="shared" si="200"/>
        <v>9.8399999999999981</v>
      </c>
      <c r="HJ28" s="31">
        <f t="shared" si="201"/>
        <v>4</v>
      </c>
      <c r="HK28" s="29">
        <f t="shared" si="518"/>
        <v>1.8399999999999981</v>
      </c>
      <c r="HL28" s="31">
        <f t="shared" si="202"/>
        <v>0</v>
      </c>
      <c r="HM28" s="29">
        <f t="shared" si="203"/>
        <v>10.277333333333331</v>
      </c>
      <c r="HN28" s="31">
        <f t="shared" si="204"/>
        <v>1</v>
      </c>
      <c r="HO28" s="29">
        <f t="shared" si="205"/>
        <v>4.2773333333333312</v>
      </c>
      <c r="HP28" s="31">
        <f t="shared" si="206"/>
        <v>2</v>
      </c>
      <c r="HQ28" s="29">
        <f t="shared" si="207"/>
        <v>0.27733333333333121</v>
      </c>
      <c r="HR28" s="31">
        <f t="shared" si="208"/>
        <v>0</v>
      </c>
      <c r="HS28" s="29">
        <f t="shared" si="209"/>
        <v>10.714666666666664</v>
      </c>
      <c r="HT28" s="31">
        <f t="shared" si="210"/>
        <v>1</v>
      </c>
      <c r="HU28" s="29">
        <f t="shared" si="211"/>
        <v>4.7146666666666643</v>
      </c>
      <c r="HV28" s="31">
        <f t="shared" si="212"/>
        <v>2</v>
      </c>
      <c r="HW28" s="29">
        <f t="shared" si="213"/>
        <v>0.71466666666666434</v>
      </c>
      <c r="HX28" s="31">
        <f t="shared" si="214"/>
        <v>0</v>
      </c>
      <c r="HY28" s="29">
        <f t="shared" si="215"/>
        <v>11.151999999999999</v>
      </c>
      <c r="HZ28" s="31">
        <f t="shared" si="216"/>
        <v>1</v>
      </c>
      <c r="IA28" s="29">
        <f t="shared" si="217"/>
        <v>5.1519999999999992</v>
      </c>
      <c r="IB28" s="31">
        <f t="shared" si="218"/>
        <v>2</v>
      </c>
      <c r="IC28" s="29">
        <f t="shared" si="219"/>
        <v>1.1519999999999992</v>
      </c>
      <c r="ID28" s="31">
        <f t="shared" si="220"/>
        <v>0</v>
      </c>
      <c r="IE28" s="29">
        <f t="shared" si="221"/>
        <v>11.589333333333332</v>
      </c>
      <c r="IF28" s="31">
        <f t="shared" si="222"/>
        <v>1</v>
      </c>
      <c r="IG28" s="29">
        <f t="shared" si="223"/>
        <v>5.5893333333333324</v>
      </c>
      <c r="IH28" s="31">
        <f t="shared" si="224"/>
        <v>2</v>
      </c>
      <c r="II28" s="29">
        <f t="shared" si="225"/>
        <v>1.5893333333333324</v>
      </c>
      <c r="IJ28" s="31">
        <f t="shared" si="226"/>
        <v>0</v>
      </c>
      <c r="IK28" s="32">
        <f t="shared" si="227"/>
        <v>12.026666666666666</v>
      </c>
      <c r="IL28" s="31">
        <f t="shared" si="228"/>
        <v>1</v>
      </c>
      <c r="IM28" s="33">
        <f t="shared" si="229"/>
        <v>6.0266666666666655</v>
      </c>
      <c r="IN28" s="31">
        <f t="shared" si="230"/>
        <v>3</v>
      </c>
      <c r="IO28" s="34">
        <f t="shared" si="231"/>
        <v>2.6666666666665506E-2</v>
      </c>
      <c r="IP28" s="34">
        <f t="shared" si="232"/>
        <v>0</v>
      </c>
      <c r="IQ28" s="34">
        <f t="shared" si="233"/>
        <v>0.83333333333333337</v>
      </c>
      <c r="IR28" s="34">
        <f t="shared" si="234"/>
        <v>2.5</v>
      </c>
      <c r="IS28" s="9">
        <f t="shared" si="235"/>
        <v>8.5</v>
      </c>
      <c r="IT28" s="9">
        <f t="shared" si="236"/>
        <v>17</v>
      </c>
      <c r="IU28" s="9">
        <f t="shared" si="237"/>
        <v>10.199999999999999</v>
      </c>
      <c r="IV28" s="9">
        <f t="shared" si="238"/>
        <v>10.653333333333332</v>
      </c>
      <c r="IW28" s="9">
        <f t="shared" si="239"/>
        <v>11.106666666666666</v>
      </c>
      <c r="IX28" s="9">
        <f t="shared" si="240"/>
        <v>11.559999999999999</v>
      </c>
      <c r="IY28" s="9">
        <f t="shared" si="241"/>
        <v>12.013333333333332</v>
      </c>
      <c r="IZ28" s="9">
        <f t="shared" si="242"/>
        <v>12.466666666666667</v>
      </c>
      <c r="JA28" s="31">
        <f t="shared" si="243"/>
        <v>0</v>
      </c>
      <c r="JB28" s="29">
        <f t="shared" si="244"/>
        <v>10.199999999999999</v>
      </c>
      <c r="JC28" s="31">
        <f t="shared" si="245"/>
        <v>1</v>
      </c>
      <c r="JD28" s="29">
        <f t="shared" si="246"/>
        <v>4.1999999999999993</v>
      </c>
      <c r="JE28" s="31">
        <f t="shared" si="247"/>
        <v>2</v>
      </c>
      <c r="JF28" s="29">
        <f t="shared" si="519"/>
        <v>0.19999999999999929</v>
      </c>
      <c r="JG28" s="31">
        <f t="shared" si="248"/>
        <v>0</v>
      </c>
      <c r="JH28" s="29">
        <f t="shared" si="249"/>
        <v>10.653333333333332</v>
      </c>
      <c r="JI28" s="31">
        <f t="shared" si="250"/>
        <v>1</v>
      </c>
      <c r="JJ28" s="29">
        <f t="shared" si="251"/>
        <v>4.6533333333333324</v>
      </c>
      <c r="JK28" s="31">
        <f t="shared" si="252"/>
        <v>2</v>
      </c>
      <c r="JL28" s="29">
        <f t="shared" si="253"/>
        <v>0.65333333333333243</v>
      </c>
      <c r="JM28" s="31">
        <f t="shared" si="254"/>
        <v>0</v>
      </c>
      <c r="JN28" s="29">
        <f t="shared" si="255"/>
        <v>11.106666666666666</v>
      </c>
      <c r="JO28" s="31">
        <f t="shared" si="256"/>
        <v>1</v>
      </c>
      <c r="JP28" s="29">
        <f t="shared" si="257"/>
        <v>5.1066666666666656</v>
      </c>
      <c r="JQ28" s="31">
        <f t="shared" si="258"/>
        <v>2</v>
      </c>
      <c r="JR28" s="29">
        <f t="shared" si="259"/>
        <v>1.1066666666666656</v>
      </c>
      <c r="JS28" s="31">
        <f t="shared" si="260"/>
        <v>0</v>
      </c>
      <c r="JT28" s="29">
        <f t="shared" si="261"/>
        <v>11.559999999999999</v>
      </c>
      <c r="JU28" s="31">
        <f t="shared" si="262"/>
        <v>1</v>
      </c>
      <c r="JV28" s="29">
        <f t="shared" si="263"/>
        <v>5.5599999999999987</v>
      </c>
      <c r="JW28" s="31">
        <f t="shared" si="264"/>
        <v>2</v>
      </c>
      <c r="JX28" s="29">
        <f t="shared" si="265"/>
        <v>1.5599999999999987</v>
      </c>
      <c r="JY28" s="31">
        <f t="shared" si="266"/>
        <v>0</v>
      </c>
      <c r="JZ28" s="29">
        <f t="shared" si="267"/>
        <v>12.013333333333332</v>
      </c>
      <c r="KA28" s="31">
        <f t="shared" si="268"/>
        <v>1</v>
      </c>
      <c r="KB28" s="29">
        <f t="shared" si="269"/>
        <v>6.0133333333333319</v>
      </c>
      <c r="KC28" s="31">
        <f t="shared" si="270"/>
        <v>3</v>
      </c>
      <c r="KD28" s="29">
        <f t="shared" si="271"/>
        <v>1.3333333333331865E-2</v>
      </c>
      <c r="KE28" s="31">
        <f t="shared" si="272"/>
        <v>0</v>
      </c>
      <c r="KF28" s="32">
        <f t="shared" si="273"/>
        <v>12.466666666666667</v>
      </c>
      <c r="KG28" s="31">
        <f t="shared" si="274"/>
        <v>1</v>
      </c>
      <c r="KH28" s="33">
        <f t="shared" si="275"/>
        <v>6.4666666666666668</v>
      </c>
      <c r="KI28" s="31">
        <f t="shared" si="276"/>
        <v>3</v>
      </c>
      <c r="KJ28" s="34">
        <f t="shared" si="277"/>
        <v>0.46666666666666679</v>
      </c>
      <c r="KK28" s="34">
        <f t="shared" si="278"/>
        <v>0</v>
      </c>
      <c r="KL28" s="34">
        <f t="shared" si="279"/>
        <v>1</v>
      </c>
      <c r="KM28" s="34">
        <f t="shared" si="280"/>
        <v>2.3333333333333335</v>
      </c>
      <c r="KN28" s="9">
        <f t="shared" si="281"/>
        <v>8.8000000000000007</v>
      </c>
      <c r="KO28" s="9">
        <f t="shared" si="282"/>
        <v>17.600000000000001</v>
      </c>
      <c r="KP28" s="9">
        <f t="shared" si="283"/>
        <v>10.56</v>
      </c>
      <c r="KQ28" s="9">
        <f t="shared" si="284"/>
        <v>11.029333333333334</v>
      </c>
      <c r="KR28" s="9">
        <f t="shared" si="285"/>
        <v>11.498666666666667</v>
      </c>
      <c r="KS28" s="9">
        <f t="shared" si="286"/>
        <v>11.968000000000002</v>
      </c>
      <c r="KT28" s="9">
        <f t="shared" si="287"/>
        <v>12.437333333333335</v>
      </c>
      <c r="KU28" s="9">
        <f t="shared" si="288"/>
        <v>12.906666666666668</v>
      </c>
      <c r="KV28" s="31">
        <f t="shared" si="289"/>
        <v>0</v>
      </c>
      <c r="KW28" s="29">
        <f t="shared" si="290"/>
        <v>10.56</v>
      </c>
      <c r="KX28" s="31">
        <f t="shared" si="291"/>
        <v>1</v>
      </c>
      <c r="KY28" s="29">
        <f t="shared" si="292"/>
        <v>4.5600000000000005</v>
      </c>
      <c r="KZ28" s="31">
        <f t="shared" si="293"/>
        <v>2</v>
      </c>
      <c r="LA28" s="29">
        <f t="shared" si="520"/>
        <v>0.5600000000000005</v>
      </c>
      <c r="LB28" s="31">
        <f t="shared" si="294"/>
        <v>0</v>
      </c>
      <c r="LC28" s="29">
        <f t="shared" si="295"/>
        <v>11.029333333333334</v>
      </c>
      <c r="LD28" s="31">
        <f t="shared" si="296"/>
        <v>1</v>
      </c>
      <c r="LE28" s="29">
        <f t="shared" si="297"/>
        <v>5.0293333333333337</v>
      </c>
      <c r="LF28" s="31">
        <f t="shared" si="298"/>
        <v>2</v>
      </c>
      <c r="LG28" s="29">
        <f t="shared" si="299"/>
        <v>1.0293333333333337</v>
      </c>
      <c r="LH28" s="31">
        <f t="shared" si="300"/>
        <v>0</v>
      </c>
      <c r="LI28" s="29">
        <f t="shared" si="301"/>
        <v>11.498666666666667</v>
      </c>
      <c r="LJ28" s="31">
        <f t="shared" si="302"/>
        <v>1</v>
      </c>
      <c r="LK28" s="29">
        <f t="shared" si="303"/>
        <v>5.4986666666666668</v>
      </c>
      <c r="LL28" s="31">
        <f t="shared" si="304"/>
        <v>2</v>
      </c>
      <c r="LM28" s="29">
        <f t="shared" si="305"/>
        <v>1.4986666666666668</v>
      </c>
      <c r="LN28" s="31">
        <f t="shared" si="306"/>
        <v>0</v>
      </c>
      <c r="LO28" s="29">
        <f t="shared" si="307"/>
        <v>11.968000000000002</v>
      </c>
      <c r="LP28" s="31">
        <f t="shared" si="308"/>
        <v>1</v>
      </c>
      <c r="LQ28" s="29">
        <f t="shared" si="309"/>
        <v>5.9680000000000017</v>
      </c>
      <c r="LR28" s="31">
        <f t="shared" si="310"/>
        <v>2</v>
      </c>
      <c r="LS28" s="29">
        <f t="shared" si="311"/>
        <v>1.9680000000000017</v>
      </c>
      <c r="LT28" s="31">
        <f t="shared" si="312"/>
        <v>0</v>
      </c>
      <c r="LU28" s="29">
        <f t="shared" si="313"/>
        <v>12.437333333333335</v>
      </c>
      <c r="LV28" s="31">
        <f t="shared" si="314"/>
        <v>1</v>
      </c>
      <c r="LW28" s="29">
        <f t="shared" si="315"/>
        <v>6.4373333333333349</v>
      </c>
      <c r="LX28" s="31">
        <f t="shared" si="316"/>
        <v>3</v>
      </c>
      <c r="LY28" s="29">
        <f t="shared" si="317"/>
        <v>0.43733333333333491</v>
      </c>
      <c r="LZ28" s="31">
        <f t="shared" si="318"/>
        <v>0</v>
      </c>
      <c r="MA28" s="32">
        <f t="shared" si="319"/>
        <v>12.906666666666668</v>
      </c>
      <c r="MB28" s="31">
        <f t="shared" si="320"/>
        <v>1</v>
      </c>
      <c r="MC28" s="33">
        <f t="shared" si="321"/>
        <v>6.9066666666666681</v>
      </c>
      <c r="MD28" s="31">
        <f t="shared" si="322"/>
        <v>3</v>
      </c>
      <c r="ME28" s="34">
        <f t="shared" si="323"/>
        <v>0.90666666666666806</v>
      </c>
      <c r="MF28" s="34">
        <f t="shared" si="324"/>
        <v>0</v>
      </c>
      <c r="MG28" s="34">
        <f t="shared" si="325"/>
        <v>1</v>
      </c>
      <c r="MH28" s="34">
        <f t="shared" si="326"/>
        <v>2.3333333333333335</v>
      </c>
      <c r="MI28" s="9">
        <f t="shared" si="327"/>
        <v>9.1</v>
      </c>
      <c r="MJ28" s="9">
        <f t="shared" si="328"/>
        <v>18.2</v>
      </c>
      <c r="MK28" s="9">
        <f t="shared" si="329"/>
        <v>10.92</v>
      </c>
      <c r="ML28" s="9">
        <f t="shared" si="330"/>
        <v>11.405333333333333</v>
      </c>
      <c r="MM28" s="9">
        <f t="shared" si="331"/>
        <v>11.890666666666666</v>
      </c>
      <c r="MN28" s="9">
        <f t="shared" si="332"/>
        <v>12.375999999999999</v>
      </c>
      <c r="MO28" s="9">
        <f t="shared" si="333"/>
        <v>12.861333333333333</v>
      </c>
      <c r="MP28" s="9">
        <f t="shared" si="334"/>
        <v>13.346666666666668</v>
      </c>
      <c r="MQ28" s="31">
        <f t="shared" si="335"/>
        <v>0</v>
      </c>
      <c r="MR28" s="29">
        <f t="shared" si="336"/>
        <v>10.92</v>
      </c>
      <c r="MS28" s="31">
        <f t="shared" si="337"/>
        <v>1</v>
      </c>
      <c r="MT28" s="29">
        <f t="shared" si="338"/>
        <v>4.92</v>
      </c>
      <c r="MU28" s="31">
        <f t="shared" si="339"/>
        <v>2</v>
      </c>
      <c r="MV28" s="29">
        <f t="shared" si="521"/>
        <v>0.91999999999999993</v>
      </c>
      <c r="MW28" s="31">
        <f t="shared" si="340"/>
        <v>0</v>
      </c>
      <c r="MX28" s="29">
        <f t="shared" si="341"/>
        <v>11.405333333333333</v>
      </c>
      <c r="MY28" s="31">
        <f t="shared" si="342"/>
        <v>1</v>
      </c>
      <c r="MZ28" s="29">
        <f t="shared" si="343"/>
        <v>5.4053333333333331</v>
      </c>
      <c r="NA28" s="31">
        <f t="shared" si="344"/>
        <v>2</v>
      </c>
      <c r="NB28" s="29">
        <f t="shared" si="345"/>
        <v>1.4053333333333331</v>
      </c>
      <c r="NC28" s="31">
        <f t="shared" si="346"/>
        <v>0</v>
      </c>
      <c r="ND28" s="29">
        <f t="shared" si="347"/>
        <v>11.890666666666666</v>
      </c>
      <c r="NE28" s="31">
        <f t="shared" si="348"/>
        <v>1</v>
      </c>
      <c r="NF28" s="29">
        <f t="shared" si="349"/>
        <v>5.8906666666666663</v>
      </c>
      <c r="NG28" s="31">
        <f t="shared" si="350"/>
        <v>2</v>
      </c>
      <c r="NH28" s="29">
        <f t="shared" si="351"/>
        <v>1.8906666666666663</v>
      </c>
      <c r="NI28" s="31">
        <f t="shared" si="352"/>
        <v>0</v>
      </c>
      <c r="NJ28" s="29">
        <f t="shared" si="353"/>
        <v>12.375999999999999</v>
      </c>
      <c r="NK28" s="31">
        <f t="shared" si="354"/>
        <v>1</v>
      </c>
      <c r="NL28" s="29">
        <f t="shared" si="355"/>
        <v>6.3759999999999994</v>
      </c>
      <c r="NM28" s="31">
        <f t="shared" si="356"/>
        <v>3</v>
      </c>
      <c r="NN28" s="29">
        <f t="shared" si="357"/>
        <v>0.37599999999999945</v>
      </c>
      <c r="NO28" s="31">
        <f t="shared" si="358"/>
        <v>0</v>
      </c>
      <c r="NP28" s="29">
        <f t="shared" si="359"/>
        <v>12.861333333333333</v>
      </c>
      <c r="NQ28" s="31">
        <f t="shared" si="360"/>
        <v>1</v>
      </c>
      <c r="NR28" s="29">
        <f t="shared" si="361"/>
        <v>6.8613333333333326</v>
      </c>
      <c r="NS28" s="31">
        <f t="shared" si="362"/>
        <v>3</v>
      </c>
      <c r="NT28" s="29">
        <f t="shared" si="363"/>
        <v>0.86133333333333262</v>
      </c>
      <c r="NU28" s="31">
        <f t="shared" si="364"/>
        <v>0</v>
      </c>
      <c r="NV28" s="32">
        <f t="shared" si="365"/>
        <v>13.346666666666668</v>
      </c>
      <c r="NW28" s="31">
        <f t="shared" si="366"/>
        <v>1</v>
      </c>
      <c r="NX28" s="33">
        <f t="shared" si="367"/>
        <v>7.3466666666666676</v>
      </c>
      <c r="NY28" s="31">
        <f t="shared" si="368"/>
        <v>3</v>
      </c>
      <c r="NZ28" s="34">
        <f t="shared" si="369"/>
        <v>1.3466666666666676</v>
      </c>
      <c r="OA28" s="34">
        <f t="shared" si="370"/>
        <v>0</v>
      </c>
      <c r="OB28" s="34">
        <f t="shared" si="371"/>
        <v>1</v>
      </c>
      <c r="OC28" s="34">
        <f t="shared" si="372"/>
        <v>2.5</v>
      </c>
      <c r="OD28" s="9">
        <f t="shared" si="373"/>
        <v>9.4</v>
      </c>
      <c r="OE28" s="9">
        <f t="shared" si="374"/>
        <v>18.8</v>
      </c>
      <c r="OF28" s="9">
        <f t="shared" si="375"/>
        <v>11.28</v>
      </c>
      <c r="OG28" s="9">
        <f t="shared" si="376"/>
        <v>11.781333333333333</v>
      </c>
      <c r="OH28" s="9">
        <f t="shared" si="377"/>
        <v>12.282666666666666</v>
      </c>
      <c r="OI28" s="9">
        <f t="shared" si="378"/>
        <v>12.784000000000001</v>
      </c>
      <c r="OJ28" s="9">
        <f t="shared" si="379"/>
        <v>13.285333333333334</v>
      </c>
      <c r="OK28" s="9">
        <f t="shared" si="380"/>
        <v>13.786666666666667</v>
      </c>
      <c r="OL28" s="31">
        <f t="shared" si="381"/>
        <v>0</v>
      </c>
      <c r="OM28" s="29">
        <f t="shared" si="382"/>
        <v>11.28</v>
      </c>
      <c r="ON28" s="31">
        <f t="shared" si="383"/>
        <v>1</v>
      </c>
      <c r="OO28" s="29">
        <f t="shared" si="384"/>
        <v>5.2799999999999994</v>
      </c>
      <c r="OP28" s="31">
        <f t="shared" si="385"/>
        <v>2</v>
      </c>
      <c r="OQ28" s="29">
        <f t="shared" si="522"/>
        <v>1.2799999999999994</v>
      </c>
      <c r="OR28" s="31">
        <f t="shared" si="386"/>
        <v>0</v>
      </c>
      <c r="OS28" s="29">
        <f t="shared" si="387"/>
        <v>11.781333333333333</v>
      </c>
      <c r="OT28" s="31">
        <f t="shared" si="388"/>
        <v>1</v>
      </c>
      <c r="OU28" s="29">
        <f t="shared" si="389"/>
        <v>5.7813333333333325</v>
      </c>
      <c r="OV28" s="31">
        <f t="shared" si="390"/>
        <v>2</v>
      </c>
      <c r="OW28" s="29">
        <f t="shared" si="391"/>
        <v>1.7813333333333325</v>
      </c>
      <c r="OX28" s="31">
        <f t="shared" si="392"/>
        <v>0</v>
      </c>
      <c r="OY28" s="29">
        <f t="shared" si="393"/>
        <v>12.282666666666666</v>
      </c>
      <c r="OZ28" s="31">
        <f t="shared" si="394"/>
        <v>1</v>
      </c>
      <c r="PA28" s="29">
        <f t="shared" si="395"/>
        <v>6.2826666666666657</v>
      </c>
      <c r="PB28" s="31">
        <f t="shared" si="396"/>
        <v>3</v>
      </c>
      <c r="PC28" s="29">
        <f t="shared" si="397"/>
        <v>0.28266666666666573</v>
      </c>
      <c r="PD28" s="31">
        <f t="shared" si="398"/>
        <v>0</v>
      </c>
      <c r="PE28" s="29">
        <f t="shared" si="399"/>
        <v>12.784000000000001</v>
      </c>
      <c r="PF28" s="31">
        <f t="shared" si="400"/>
        <v>1</v>
      </c>
      <c r="PG28" s="29">
        <f t="shared" si="401"/>
        <v>6.7840000000000007</v>
      </c>
      <c r="PH28" s="31">
        <f t="shared" si="402"/>
        <v>3</v>
      </c>
      <c r="PI28" s="29">
        <f t="shared" si="403"/>
        <v>0.7840000000000007</v>
      </c>
      <c r="PJ28" s="31">
        <f t="shared" si="404"/>
        <v>0</v>
      </c>
      <c r="PK28" s="29">
        <f t="shared" si="405"/>
        <v>13.285333333333334</v>
      </c>
      <c r="PL28" s="31">
        <f t="shared" si="406"/>
        <v>1</v>
      </c>
      <c r="PM28" s="29">
        <f t="shared" si="407"/>
        <v>7.2853333333333339</v>
      </c>
      <c r="PN28" s="31">
        <f t="shared" si="408"/>
        <v>3</v>
      </c>
      <c r="PO28" s="29">
        <f t="shared" si="409"/>
        <v>1.2853333333333339</v>
      </c>
      <c r="PP28" s="31">
        <f t="shared" si="410"/>
        <v>0</v>
      </c>
      <c r="PQ28" s="32">
        <f t="shared" si="411"/>
        <v>13.786666666666667</v>
      </c>
      <c r="PR28" s="31">
        <f t="shared" si="412"/>
        <v>1</v>
      </c>
      <c r="PS28" s="33">
        <f t="shared" si="413"/>
        <v>7.7866666666666671</v>
      </c>
      <c r="PT28" s="31">
        <f t="shared" si="414"/>
        <v>3</v>
      </c>
      <c r="PU28" s="34">
        <f t="shared" si="415"/>
        <v>1.7866666666666671</v>
      </c>
      <c r="PV28" s="34">
        <f t="shared" si="416"/>
        <v>0</v>
      </c>
      <c r="PW28" s="34">
        <f t="shared" si="417"/>
        <v>1</v>
      </c>
      <c r="PX28" s="34">
        <f t="shared" si="418"/>
        <v>2.6666666666666665</v>
      </c>
      <c r="PY28" s="9">
        <f t="shared" si="419"/>
        <v>9.6999999999999993</v>
      </c>
      <c r="PZ28" s="9">
        <f t="shared" si="420"/>
        <v>19.399999999999999</v>
      </c>
      <c r="QA28" s="9">
        <f t="shared" si="421"/>
        <v>11.639999999999999</v>
      </c>
      <c r="QB28" s="9">
        <f t="shared" si="422"/>
        <v>12.157333333333332</v>
      </c>
      <c r="QC28" s="9">
        <f t="shared" si="423"/>
        <v>12.674666666666665</v>
      </c>
      <c r="QD28" s="9">
        <f t="shared" si="424"/>
        <v>13.191999999999998</v>
      </c>
      <c r="QE28" s="9">
        <f t="shared" si="425"/>
        <v>13.709333333333332</v>
      </c>
      <c r="QF28" s="9">
        <f t="shared" si="426"/>
        <v>14.226666666666667</v>
      </c>
      <c r="QG28" s="31">
        <f t="shared" si="427"/>
        <v>0</v>
      </c>
      <c r="QH28" s="29">
        <f t="shared" si="428"/>
        <v>11.639999999999999</v>
      </c>
      <c r="QI28" s="31">
        <f t="shared" si="429"/>
        <v>1</v>
      </c>
      <c r="QJ28" s="29">
        <f t="shared" si="430"/>
        <v>5.6399999999999988</v>
      </c>
      <c r="QK28" s="31">
        <f t="shared" si="431"/>
        <v>2</v>
      </c>
      <c r="QL28" s="29">
        <f t="shared" si="523"/>
        <v>1.6399999999999988</v>
      </c>
      <c r="QM28" s="31">
        <f t="shared" si="432"/>
        <v>0</v>
      </c>
      <c r="QN28" s="29">
        <f t="shared" si="433"/>
        <v>12.157333333333332</v>
      </c>
      <c r="QO28" s="31">
        <f t="shared" si="434"/>
        <v>1</v>
      </c>
      <c r="QP28" s="29">
        <f t="shared" si="435"/>
        <v>6.157333333333332</v>
      </c>
      <c r="QQ28" s="31">
        <f t="shared" si="436"/>
        <v>3</v>
      </c>
      <c r="QR28" s="29">
        <f t="shared" si="437"/>
        <v>0.15733333333333199</v>
      </c>
      <c r="QS28" s="31">
        <f t="shared" si="438"/>
        <v>0</v>
      </c>
      <c r="QT28" s="29">
        <f t="shared" si="439"/>
        <v>12.674666666666665</v>
      </c>
      <c r="QU28" s="31">
        <f t="shared" si="440"/>
        <v>1</v>
      </c>
      <c r="QV28" s="29">
        <f t="shared" si="441"/>
        <v>6.6746666666666652</v>
      </c>
      <c r="QW28" s="31">
        <f t="shared" si="442"/>
        <v>3</v>
      </c>
      <c r="QX28" s="29">
        <f t="shared" si="443"/>
        <v>0.67466666666666519</v>
      </c>
      <c r="QY28" s="31">
        <f t="shared" si="444"/>
        <v>0</v>
      </c>
      <c r="QZ28" s="29">
        <f t="shared" si="445"/>
        <v>13.191999999999998</v>
      </c>
      <c r="RA28" s="31">
        <f t="shared" si="446"/>
        <v>1</v>
      </c>
      <c r="RB28" s="29">
        <f t="shared" si="447"/>
        <v>7.1919999999999984</v>
      </c>
      <c r="RC28" s="31">
        <f t="shared" si="448"/>
        <v>3</v>
      </c>
      <c r="RD28" s="29">
        <f t="shared" si="449"/>
        <v>1.1919999999999984</v>
      </c>
      <c r="RE28" s="31">
        <f t="shared" si="450"/>
        <v>0</v>
      </c>
      <c r="RF28" s="29">
        <f t="shared" si="451"/>
        <v>13.709333333333332</v>
      </c>
      <c r="RG28" s="31">
        <f t="shared" si="452"/>
        <v>1</v>
      </c>
      <c r="RH28" s="29">
        <f t="shared" si="453"/>
        <v>7.7093333333333316</v>
      </c>
      <c r="RI28" s="31">
        <f t="shared" si="454"/>
        <v>3</v>
      </c>
      <c r="RJ28" s="29">
        <f t="shared" si="455"/>
        <v>1.7093333333333316</v>
      </c>
      <c r="RK28" s="31">
        <f t="shared" si="456"/>
        <v>0</v>
      </c>
      <c r="RL28" s="32">
        <f t="shared" si="457"/>
        <v>14.226666666666667</v>
      </c>
      <c r="RM28" s="31">
        <f t="shared" si="458"/>
        <v>1</v>
      </c>
      <c r="RN28" s="33">
        <f t="shared" si="459"/>
        <v>8.2266666666666666</v>
      </c>
      <c r="RO28" s="31">
        <f t="shared" si="460"/>
        <v>4</v>
      </c>
      <c r="RP28" s="34">
        <f t="shared" si="461"/>
        <v>0.22666666666666657</v>
      </c>
      <c r="RQ28" s="34">
        <f t="shared" si="462"/>
        <v>0</v>
      </c>
      <c r="RR28" s="34">
        <f t="shared" si="463"/>
        <v>1</v>
      </c>
      <c r="RS28" s="34">
        <f t="shared" si="464"/>
        <v>3</v>
      </c>
      <c r="RT28" s="9">
        <f t="shared" si="465"/>
        <v>10</v>
      </c>
      <c r="RU28" s="9">
        <f t="shared" si="466"/>
        <v>20</v>
      </c>
      <c r="RV28" s="9">
        <f t="shared" si="467"/>
        <v>12</v>
      </c>
      <c r="RW28" s="9">
        <f t="shared" si="468"/>
        <v>12.533333333333331</v>
      </c>
      <c r="RX28" s="9">
        <f t="shared" si="469"/>
        <v>13.066666666666665</v>
      </c>
      <c r="RY28" s="9">
        <f t="shared" si="470"/>
        <v>13.6</v>
      </c>
      <c r="RZ28" s="9">
        <f t="shared" si="471"/>
        <v>14.133333333333333</v>
      </c>
      <c r="SA28" s="9">
        <f t="shared" si="472"/>
        <v>14.666666666666666</v>
      </c>
      <c r="SB28" s="31">
        <f t="shared" si="473"/>
        <v>0</v>
      </c>
      <c r="SC28" s="29">
        <f t="shared" si="474"/>
        <v>12</v>
      </c>
      <c r="SD28" s="31">
        <f t="shared" si="475"/>
        <v>1</v>
      </c>
      <c r="SE28" s="29">
        <f t="shared" si="476"/>
        <v>6</v>
      </c>
      <c r="SF28" s="31">
        <f t="shared" si="477"/>
        <v>3</v>
      </c>
      <c r="SG28" s="29">
        <f t="shared" si="524"/>
        <v>0</v>
      </c>
      <c r="SH28" s="31">
        <f t="shared" si="478"/>
        <v>0</v>
      </c>
      <c r="SI28" s="29">
        <f t="shared" si="479"/>
        <v>12.533333333333331</v>
      </c>
      <c r="SJ28" s="31">
        <f t="shared" si="480"/>
        <v>1</v>
      </c>
      <c r="SK28" s="29">
        <f t="shared" si="481"/>
        <v>6.5333333333333314</v>
      </c>
      <c r="SL28" s="31">
        <f t="shared" si="482"/>
        <v>3</v>
      </c>
      <c r="SM28" s="29">
        <f t="shared" si="483"/>
        <v>0.53333333333333144</v>
      </c>
      <c r="SN28" s="31">
        <f t="shared" si="484"/>
        <v>0</v>
      </c>
      <c r="SO28" s="29">
        <f t="shared" si="485"/>
        <v>13.066666666666665</v>
      </c>
      <c r="SP28" s="31">
        <f t="shared" si="486"/>
        <v>1</v>
      </c>
      <c r="SQ28" s="29">
        <f t="shared" si="487"/>
        <v>7.0666666666666647</v>
      </c>
      <c r="SR28" s="31">
        <f t="shared" si="488"/>
        <v>3</v>
      </c>
      <c r="SS28" s="29">
        <f t="shared" si="489"/>
        <v>1.0666666666666647</v>
      </c>
      <c r="ST28" s="31">
        <f t="shared" si="490"/>
        <v>0</v>
      </c>
      <c r="SU28" s="29">
        <f t="shared" si="491"/>
        <v>13.6</v>
      </c>
      <c r="SV28" s="31">
        <f t="shared" si="492"/>
        <v>1</v>
      </c>
      <c r="SW28" s="29">
        <f t="shared" si="493"/>
        <v>7.6</v>
      </c>
      <c r="SX28" s="31">
        <f t="shared" si="494"/>
        <v>3</v>
      </c>
      <c r="SY28" s="29">
        <f t="shared" si="495"/>
        <v>1.5999999999999996</v>
      </c>
      <c r="SZ28" s="31">
        <f t="shared" si="496"/>
        <v>0</v>
      </c>
      <c r="TA28" s="29">
        <f t="shared" si="497"/>
        <v>14.133333333333333</v>
      </c>
      <c r="TB28" s="31">
        <f t="shared" si="498"/>
        <v>1</v>
      </c>
      <c r="TC28" s="29">
        <f t="shared" si="499"/>
        <v>8.1333333333333329</v>
      </c>
      <c r="TD28" s="31">
        <f t="shared" si="500"/>
        <v>4</v>
      </c>
      <c r="TE28" s="29">
        <f t="shared" si="501"/>
        <v>0.13333333333333286</v>
      </c>
      <c r="TF28" s="31">
        <f t="shared" si="502"/>
        <v>0</v>
      </c>
      <c r="TG28" s="32">
        <f t="shared" si="503"/>
        <v>14.666666666666666</v>
      </c>
      <c r="TH28" s="31">
        <f t="shared" si="504"/>
        <v>1</v>
      </c>
      <c r="TI28" s="33">
        <f t="shared" si="505"/>
        <v>8.6666666666666661</v>
      </c>
      <c r="TJ28" s="31">
        <f t="shared" si="506"/>
        <v>4</v>
      </c>
      <c r="TK28" s="34">
        <f t="shared" si="507"/>
        <v>0.66666666666666607</v>
      </c>
      <c r="TL28" s="34">
        <f t="shared" si="508"/>
        <v>0</v>
      </c>
      <c r="TM28" s="34">
        <f t="shared" si="509"/>
        <v>1</v>
      </c>
      <c r="TN28" s="34">
        <f t="shared" si="510"/>
        <v>3.3333333333333335</v>
      </c>
      <c r="TO28" s="49">
        <f t="shared" si="511"/>
        <v>0</v>
      </c>
      <c r="TP28" s="49">
        <f t="shared" si="512"/>
        <v>0.77272727272727271</v>
      </c>
      <c r="TQ28" s="49">
        <f t="shared" si="513"/>
        <v>2.8484848484848486</v>
      </c>
      <c r="TR28" s="63">
        <f>IF(AND(D28&lt;&gt;"",E28&lt;&gt;""),TQ28*VLOOKUP(C28,Tableau1[#All],10,FALSE)+TP28*VLOOKUP(C28,Tableau1[#All],11,FALSE)+TO28*VLOOKUP(C28,Tableau1[#All],12,FALSE),"")</f>
        <v>96.77272727272728</v>
      </c>
      <c r="TS28" s="64">
        <f>IF(AND(D28&lt;&gt;"",E28&lt;&gt;""),($TQ28/15)*VLOOKUP($C28,Tableau1[#All],11,FALSE)+$TP28*VLOOKUP($C28,Tableau1[#All],11,FALSE)+$TO28*VLOOKUP($C28,Tableau1[#All],12,FALSE),"")</f>
        <v>77.972727272727269</v>
      </c>
      <c r="TT28" s="119">
        <f>IF(AND(D28&lt;&gt;"",E28&lt;&gt;""),(($TQ28/15)/10)*VLOOKUP($C28,Tableau1[#All],12,FALSE)+($TP28/10)*VLOOKUP($C28,Tableau1[#All],12,FALSE)+$TO28*VLOOKUP($C28,Tableau1[#All],12,FALSE),"")</f>
        <v>0</v>
      </c>
      <c r="TU28" s="121">
        <f t="shared" si="0"/>
        <v>96.77272727272728</v>
      </c>
    </row>
    <row r="29" spans="2:541" ht="15.75" customHeight="1" thickBot="1">
      <c r="C29" s="25"/>
      <c r="AA29" s="1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V29" s="1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DQ29" s="1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FL29" s="1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HG29" s="1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JB29" s="1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W29" s="1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MR29" s="1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OM29" s="1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QH29" s="1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SC29" s="1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Q29" s="116" t="s">
        <v>165</v>
      </c>
      <c r="TR29" s="117">
        <f>SUM(TR13:TR28)</f>
        <v>134408.33333333334</v>
      </c>
      <c r="TS29" s="154" t="s">
        <v>142</v>
      </c>
      <c r="TT29" s="155"/>
      <c r="TU29" s="120">
        <f>SUM(TU13:TU28)</f>
        <v>136533.8282828283</v>
      </c>
    </row>
    <row r="30" spans="2:541" ht="15.75" customHeight="1">
      <c r="C30" s="25"/>
      <c r="AA30" s="1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V30" s="1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DQ30" s="1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FL30" s="1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HG30" s="1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JB30" s="1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W30" s="1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MR30" s="1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OM30" s="1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QH30" s="1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SC30" s="1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</row>
    <row r="31" spans="2:541" ht="15.75" customHeight="1" thickBot="1"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  <c r="IV31" s="114"/>
      <c r="IW31" s="114"/>
      <c r="IX31" s="114"/>
      <c r="IY31" s="114"/>
      <c r="IZ31" s="114"/>
      <c r="JA31" s="114"/>
      <c r="JB31" s="114"/>
      <c r="JC31" s="114"/>
      <c r="JD31" s="114"/>
      <c r="JE31" s="114"/>
      <c r="JF31" s="114"/>
      <c r="JG31" s="114"/>
      <c r="JH31" s="114"/>
      <c r="JI31" s="114"/>
      <c r="JJ31" s="114"/>
      <c r="JK31" s="114"/>
      <c r="JL31" s="114"/>
      <c r="JM31" s="114"/>
      <c r="JN31" s="114"/>
      <c r="JO31" s="114"/>
      <c r="JP31" s="114"/>
      <c r="JQ31" s="114"/>
      <c r="JR31" s="114"/>
      <c r="JS31" s="114"/>
      <c r="JT31" s="114"/>
      <c r="JU31" s="114"/>
      <c r="JV31" s="114"/>
      <c r="JW31" s="114"/>
      <c r="JX31" s="114"/>
      <c r="JY31" s="114"/>
      <c r="JZ31" s="114"/>
      <c r="KA31" s="114"/>
      <c r="KB31" s="114"/>
      <c r="KC31" s="114"/>
      <c r="KD31" s="114"/>
      <c r="KE31" s="114"/>
      <c r="KF31" s="114"/>
      <c r="KG31" s="114"/>
      <c r="KH31" s="114"/>
      <c r="KI31" s="114"/>
      <c r="KJ31" s="114"/>
      <c r="KK31" s="114"/>
      <c r="KL31" s="114"/>
      <c r="KM31" s="114"/>
      <c r="KN31" s="114"/>
      <c r="KO31" s="114"/>
      <c r="KP31" s="114"/>
      <c r="KQ31" s="114"/>
      <c r="KR31" s="114"/>
      <c r="KS31" s="114"/>
      <c r="KT31" s="114"/>
      <c r="KU31" s="114"/>
      <c r="KV31" s="114"/>
      <c r="KW31" s="114"/>
      <c r="KX31" s="114"/>
      <c r="KY31" s="114"/>
      <c r="KZ31" s="114"/>
      <c r="LA31" s="114"/>
      <c r="LB31" s="114"/>
      <c r="LC31" s="114"/>
      <c r="LD31" s="114"/>
      <c r="LE31" s="114"/>
      <c r="LF31" s="114"/>
      <c r="LG31" s="114"/>
      <c r="LH31" s="114"/>
      <c r="LI31" s="114"/>
      <c r="LJ31" s="114"/>
      <c r="LK31" s="114"/>
      <c r="LL31" s="114"/>
      <c r="LM31" s="114"/>
      <c r="LN31" s="114"/>
      <c r="LO31" s="114"/>
      <c r="LP31" s="114"/>
      <c r="LQ31" s="114"/>
      <c r="LR31" s="114"/>
      <c r="LS31" s="114"/>
      <c r="LT31" s="114"/>
      <c r="LU31" s="114"/>
      <c r="LV31" s="114"/>
      <c r="LW31" s="114"/>
      <c r="LX31" s="114"/>
      <c r="LY31" s="114"/>
      <c r="LZ31" s="114"/>
      <c r="MA31" s="114"/>
      <c r="MB31" s="114"/>
      <c r="MC31" s="114"/>
      <c r="MD31" s="114"/>
      <c r="ME31" s="114"/>
      <c r="MF31" s="114"/>
      <c r="MG31" s="114"/>
      <c r="MH31" s="114"/>
      <c r="MI31" s="114"/>
      <c r="MJ31" s="114"/>
      <c r="MK31" s="114"/>
      <c r="ML31" s="114"/>
      <c r="MM31" s="114"/>
      <c r="MN31" s="114"/>
      <c r="MO31" s="114"/>
      <c r="MP31" s="114"/>
      <c r="MQ31" s="114"/>
      <c r="MR31" s="114"/>
      <c r="MS31" s="114"/>
      <c r="MT31" s="114"/>
      <c r="MU31" s="114"/>
      <c r="MV31" s="114"/>
      <c r="MW31" s="114"/>
      <c r="MX31" s="114"/>
      <c r="MY31" s="114"/>
      <c r="MZ31" s="114"/>
      <c r="NA31" s="114"/>
      <c r="NB31" s="114"/>
      <c r="NC31" s="114"/>
      <c r="ND31" s="114"/>
      <c r="NE31" s="114"/>
      <c r="NF31" s="114"/>
      <c r="NG31" s="114"/>
      <c r="NH31" s="114"/>
      <c r="NI31" s="114"/>
      <c r="NJ31" s="114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4"/>
      <c r="NY31" s="114"/>
      <c r="NZ31" s="114"/>
      <c r="OA31" s="114"/>
      <c r="OB31" s="114"/>
      <c r="OC31" s="114"/>
      <c r="OD31" s="114"/>
      <c r="OE31" s="114"/>
      <c r="OF31" s="114"/>
      <c r="OG31" s="114"/>
      <c r="OH31" s="114"/>
      <c r="OI31" s="114"/>
      <c r="OJ31" s="114"/>
      <c r="OK31" s="114"/>
      <c r="OL31" s="114"/>
      <c r="OM31" s="114"/>
      <c r="ON31" s="114"/>
      <c r="OO31" s="114"/>
      <c r="OP31" s="114"/>
      <c r="OQ31" s="114"/>
      <c r="OR31" s="114"/>
      <c r="OS31" s="114"/>
      <c r="OT31" s="114"/>
      <c r="OU31" s="114"/>
      <c r="OV31" s="114"/>
      <c r="OW31" s="114"/>
      <c r="OX31" s="114"/>
      <c r="OY31" s="114"/>
      <c r="OZ31" s="114"/>
      <c r="PA31" s="114"/>
      <c r="PB31" s="114"/>
      <c r="PC31" s="114"/>
      <c r="PD31" s="114"/>
      <c r="PE31" s="114"/>
      <c r="PF31" s="114"/>
      <c r="PG31" s="114"/>
      <c r="PH31" s="114"/>
      <c r="PI31" s="114"/>
      <c r="PJ31" s="114"/>
      <c r="PK31" s="114"/>
      <c r="PL31" s="114"/>
      <c r="PM31" s="114"/>
      <c r="PN31" s="114"/>
      <c r="PO31" s="114"/>
      <c r="PP31" s="114"/>
      <c r="PQ31" s="114"/>
      <c r="PR31" s="114"/>
      <c r="PS31" s="114"/>
      <c r="PT31" s="114"/>
      <c r="PU31" s="114"/>
      <c r="PV31" s="114"/>
      <c r="PW31" s="114"/>
      <c r="PX31" s="114"/>
      <c r="PY31" s="114"/>
      <c r="PZ31" s="114"/>
      <c r="QA31" s="114"/>
      <c r="QB31" s="114"/>
      <c r="QC31" s="114"/>
      <c r="QD31" s="114"/>
      <c r="QE31" s="114"/>
      <c r="QF31" s="114"/>
      <c r="QG31" s="114"/>
      <c r="QH31" s="114"/>
      <c r="QI31" s="114"/>
      <c r="QJ31" s="114"/>
      <c r="QK31" s="114"/>
      <c r="QL31" s="114"/>
      <c r="QM31" s="114"/>
      <c r="QN31" s="114"/>
      <c r="QO31" s="114"/>
      <c r="QP31" s="114"/>
      <c r="QQ31" s="114"/>
      <c r="QR31" s="114"/>
      <c r="QS31" s="114"/>
      <c r="QT31" s="114"/>
      <c r="QU31" s="114"/>
      <c r="QV31" s="114"/>
      <c r="QW31" s="114"/>
      <c r="QX31" s="114"/>
      <c r="QY31" s="114"/>
      <c r="QZ31" s="114"/>
      <c r="RA31" s="114"/>
      <c r="RB31" s="114"/>
      <c r="RC31" s="114"/>
      <c r="RD31" s="114"/>
      <c r="RE31" s="114"/>
      <c r="RF31" s="114"/>
      <c r="RG31" s="114"/>
      <c r="RH31" s="114"/>
      <c r="RI31" s="114"/>
      <c r="RJ31" s="114"/>
      <c r="RK31" s="114"/>
      <c r="RL31" s="114"/>
      <c r="RM31" s="114"/>
      <c r="RN31" s="114"/>
      <c r="RO31" s="114"/>
      <c r="RP31" s="114"/>
      <c r="RQ31" s="114"/>
      <c r="RR31" s="114"/>
      <c r="RS31" s="114"/>
      <c r="RT31" s="114"/>
      <c r="RU31" s="114"/>
      <c r="RV31" s="114"/>
      <c r="RW31" s="114"/>
      <c r="RX31" s="114"/>
      <c r="RY31" s="114"/>
      <c r="RZ31" s="114"/>
      <c r="SA31" s="114"/>
      <c r="SB31" s="114"/>
      <c r="SC31" s="114"/>
      <c r="SD31" s="114"/>
      <c r="SE31" s="114"/>
      <c r="SF31" s="114"/>
      <c r="SG31" s="114"/>
      <c r="SH31" s="114"/>
      <c r="SI31" s="114"/>
      <c r="SJ31" s="114"/>
      <c r="SK31" s="114"/>
      <c r="SL31" s="114"/>
      <c r="SM31" s="114"/>
      <c r="SN31" s="114"/>
      <c r="SO31" s="114"/>
      <c r="SP31" s="114"/>
      <c r="SQ31" s="114"/>
      <c r="SR31" s="114"/>
      <c r="SS31" s="114"/>
      <c r="ST31" s="114"/>
      <c r="SU31" s="114"/>
      <c r="SV31" s="114"/>
      <c r="SW31" s="114"/>
      <c r="SX31" s="114"/>
      <c r="SY31" s="114"/>
      <c r="SZ31" s="114"/>
      <c r="TA31" s="114"/>
      <c r="TB31" s="114"/>
      <c r="TC31" s="114"/>
      <c r="TD31" s="114"/>
      <c r="TE31" s="114"/>
      <c r="TF31" s="114"/>
      <c r="TG31" s="114"/>
      <c r="TH31" s="114"/>
      <c r="TI31" s="114"/>
      <c r="TJ31" s="114"/>
      <c r="TK31" s="114"/>
      <c r="TL31" s="114"/>
      <c r="TM31" s="114"/>
      <c r="TN31" s="114"/>
      <c r="TO31" s="114"/>
      <c r="TP31" s="114"/>
      <c r="TQ31" s="114"/>
      <c r="TR31" s="114"/>
      <c r="TS31" s="114"/>
      <c r="TT31" s="114"/>
      <c r="TU31" s="62"/>
    </row>
    <row r="32" spans="2:541" ht="15.75" customHeight="1">
      <c r="C32" s="140" t="s">
        <v>153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  <c r="IW32" s="124"/>
      <c r="IX32" s="124"/>
      <c r="IY32" s="124"/>
      <c r="IZ32" s="124"/>
      <c r="JA32" s="124"/>
      <c r="JB32" s="124"/>
      <c r="JC32" s="124"/>
      <c r="JD32" s="124"/>
      <c r="JE32" s="124"/>
      <c r="JF32" s="124"/>
      <c r="JG32" s="124"/>
      <c r="JH32" s="124"/>
      <c r="JI32" s="124"/>
      <c r="JJ32" s="124"/>
      <c r="JK32" s="124"/>
      <c r="JL32" s="124"/>
      <c r="JM32" s="124"/>
      <c r="JN32" s="124"/>
      <c r="JO32" s="124"/>
      <c r="JP32" s="124"/>
      <c r="JQ32" s="124"/>
      <c r="JR32" s="124"/>
      <c r="JS32" s="124"/>
      <c r="JT32" s="124"/>
      <c r="JU32" s="124"/>
      <c r="JV32" s="124"/>
      <c r="JW32" s="124"/>
      <c r="JX32" s="124"/>
      <c r="JY32" s="124"/>
      <c r="JZ32" s="124"/>
      <c r="KA32" s="124"/>
      <c r="KB32" s="124"/>
      <c r="KC32" s="124"/>
      <c r="KD32" s="124"/>
      <c r="KE32" s="124"/>
      <c r="KF32" s="124"/>
      <c r="KG32" s="124"/>
      <c r="KH32" s="124"/>
      <c r="KI32" s="124"/>
      <c r="KJ32" s="124"/>
      <c r="KK32" s="124"/>
      <c r="KL32" s="124"/>
      <c r="KM32" s="124"/>
      <c r="KN32" s="124"/>
      <c r="KO32" s="124"/>
      <c r="KP32" s="124"/>
      <c r="KQ32" s="124"/>
      <c r="KR32" s="124"/>
      <c r="KS32" s="124"/>
      <c r="KT32" s="124"/>
      <c r="KU32" s="124"/>
      <c r="KV32" s="124"/>
      <c r="KW32" s="124"/>
      <c r="KX32" s="124"/>
      <c r="KY32" s="124"/>
      <c r="KZ32" s="124"/>
      <c r="LA32" s="124"/>
      <c r="LB32" s="124"/>
      <c r="LC32" s="124"/>
      <c r="LD32" s="124"/>
      <c r="LE32" s="124"/>
      <c r="LF32" s="124"/>
      <c r="LG32" s="124"/>
      <c r="LH32" s="124"/>
      <c r="LI32" s="124"/>
      <c r="LJ32" s="124"/>
      <c r="LK32" s="124"/>
      <c r="LL32" s="124"/>
      <c r="LM32" s="124"/>
      <c r="LN32" s="124"/>
      <c r="LO32" s="124"/>
      <c r="LP32" s="124"/>
      <c r="LQ32" s="124"/>
      <c r="LR32" s="124"/>
      <c r="LS32" s="124"/>
      <c r="LT32" s="124"/>
      <c r="LU32" s="124"/>
      <c r="LV32" s="124"/>
      <c r="LW32" s="124"/>
      <c r="LX32" s="124"/>
      <c r="LY32" s="124"/>
      <c r="LZ32" s="124"/>
      <c r="MA32" s="124"/>
      <c r="MB32" s="124"/>
      <c r="MC32" s="124"/>
      <c r="MD32" s="124"/>
      <c r="ME32" s="124"/>
      <c r="MF32" s="124"/>
      <c r="MG32" s="124"/>
      <c r="MH32" s="124"/>
      <c r="MI32" s="124"/>
      <c r="MJ32" s="124"/>
      <c r="MK32" s="124"/>
      <c r="ML32" s="124"/>
      <c r="MM32" s="124"/>
      <c r="MN32" s="124"/>
      <c r="MO32" s="124"/>
      <c r="MP32" s="124"/>
      <c r="MQ32" s="124"/>
      <c r="MR32" s="124"/>
      <c r="MS32" s="124"/>
      <c r="MT32" s="124"/>
      <c r="MU32" s="124"/>
      <c r="MV32" s="124"/>
      <c r="MW32" s="124"/>
      <c r="MX32" s="124"/>
      <c r="MY32" s="124"/>
      <c r="MZ32" s="124"/>
      <c r="NA32" s="124"/>
      <c r="NB32" s="124"/>
      <c r="NC32" s="124"/>
      <c r="ND32" s="124"/>
      <c r="NE32" s="124"/>
      <c r="NF32" s="124"/>
      <c r="NG32" s="124"/>
      <c r="NH32" s="124"/>
      <c r="NI32" s="124"/>
      <c r="NJ32" s="124"/>
      <c r="NK32" s="124"/>
      <c r="NL32" s="124"/>
      <c r="NM32" s="124"/>
      <c r="NN32" s="124"/>
      <c r="NO32" s="124"/>
      <c r="NP32" s="124"/>
      <c r="NQ32" s="124"/>
      <c r="NR32" s="124"/>
      <c r="NS32" s="124"/>
      <c r="NT32" s="124"/>
      <c r="NU32" s="124"/>
      <c r="NV32" s="124"/>
      <c r="NW32" s="124"/>
      <c r="NX32" s="124"/>
      <c r="NY32" s="124"/>
      <c r="NZ32" s="124"/>
      <c r="OA32" s="124"/>
      <c r="OB32" s="124"/>
      <c r="OC32" s="124"/>
      <c r="OD32" s="124"/>
      <c r="OE32" s="124"/>
      <c r="OF32" s="124"/>
      <c r="OG32" s="124"/>
      <c r="OH32" s="124"/>
      <c r="OI32" s="124"/>
      <c r="OJ32" s="124"/>
      <c r="OK32" s="124"/>
      <c r="OL32" s="124"/>
      <c r="OM32" s="124"/>
      <c r="ON32" s="124"/>
      <c r="OO32" s="124"/>
      <c r="OP32" s="124"/>
      <c r="OQ32" s="124"/>
      <c r="OR32" s="124"/>
      <c r="OS32" s="124"/>
      <c r="OT32" s="124"/>
      <c r="OU32" s="124"/>
      <c r="OV32" s="124"/>
      <c r="OW32" s="124"/>
      <c r="OX32" s="124"/>
      <c r="OY32" s="124"/>
      <c r="OZ32" s="124"/>
      <c r="PA32" s="124"/>
      <c r="PB32" s="124"/>
      <c r="PC32" s="124"/>
      <c r="PD32" s="124"/>
      <c r="PE32" s="124"/>
      <c r="PF32" s="124"/>
      <c r="PG32" s="124"/>
      <c r="PH32" s="124"/>
      <c r="PI32" s="124"/>
      <c r="PJ32" s="124"/>
      <c r="PK32" s="124"/>
      <c r="PL32" s="124"/>
      <c r="PM32" s="124"/>
      <c r="PN32" s="124"/>
      <c r="PO32" s="124"/>
      <c r="PP32" s="124"/>
      <c r="PQ32" s="124"/>
      <c r="PR32" s="124"/>
      <c r="PS32" s="124"/>
      <c r="PT32" s="124"/>
      <c r="PU32" s="124"/>
      <c r="PV32" s="124"/>
      <c r="PW32" s="124"/>
      <c r="PX32" s="124"/>
      <c r="PY32" s="124"/>
      <c r="PZ32" s="124"/>
      <c r="QA32" s="124"/>
      <c r="QB32" s="124"/>
      <c r="QC32" s="124"/>
      <c r="QD32" s="124"/>
      <c r="QE32" s="124"/>
      <c r="QF32" s="124"/>
      <c r="QG32" s="124"/>
      <c r="QH32" s="124"/>
      <c r="QI32" s="124"/>
      <c r="QJ32" s="124"/>
      <c r="QK32" s="124"/>
      <c r="QL32" s="124"/>
      <c r="QM32" s="124"/>
      <c r="QN32" s="124"/>
      <c r="QO32" s="124"/>
      <c r="QP32" s="124"/>
      <c r="QQ32" s="124"/>
      <c r="QR32" s="124"/>
      <c r="QS32" s="124"/>
      <c r="QT32" s="124"/>
      <c r="QU32" s="124"/>
      <c r="QV32" s="124"/>
      <c r="QW32" s="124"/>
      <c r="QX32" s="124"/>
      <c r="QY32" s="124"/>
      <c r="QZ32" s="124"/>
      <c r="RA32" s="124"/>
      <c r="RB32" s="124"/>
      <c r="RC32" s="124"/>
      <c r="RD32" s="124"/>
      <c r="RE32" s="124"/>
      <c r="RF32" s="124"/>
      <c r="RG32" s="124"/>
      <c r="RH32" s="124"/>
      <c r="RI32" s="124"/>
      <c r="RJ32" s="124"/>
      <c r="RK32" s="124"/>
      <c r="RL32" s="124"/>
      <c r="RM32" s="124"/>
      <c r="RN32" s="124"/>
      <c r="RO32" s="124"/>
      <c r="RP32" s="124"/>
      <c r="RQ32" s="124"/>
      <c r="RR32" s="124"/>
      <c r="RS32" s="124"/>
      <c r="RT32" s="124"/>
      <c r="RU32" s="124"/>
      <c r="RV32" s="124"/>
      <c r="RW32" s="124"/>
      <c r="RX32" s="124"/>
      <c r="RY32" s="124"/>
      <c r="RZ32" s="124"/>
      <c r="SA32" s="124"/>
      <c r="SB32" s="124"/>
      <c r="SC32" s="124"/>
      <c r="SD32" s="124"/>
      <c r="SE32" s="124"/>
      <c r="SF32" s="124"/>
      <c r="SG32" s="124"/>
      <c r="SH32" s="124"/>
      <c r="SI32" s="124"/>
      <c r="SJ32" s="124"/>
      <c r="SK32" s="124"/>
      <c r="SL32" s="124"/>
      <c r="SM32" s="124"/>
      <c r="SN32" s="124"/>
      <c r="SO32" s="124"/>
      <c r="SP32" s="124"/>
      <c r="SQ32" s="124"/>
      <c r="SR32" s="124"/>
      <c r="SS32" s="124"/>
      <c r="ST32" s="124"/>
      <c r="SU32" s="124"/>
      <c r="SV32" s="124"/>
      <c r="SW32" s="124"/>
      <c r="SX32" s="124"/>
      <c r="SY32" s="124"/>
      <c r="SZ32" s="124"/>
      <c r="TA32" s="124"/>
      <c r="TB32" s="124"/>
      <c r="TC32" s="124"/>
      <c r="TD32" s="124"/>
      <c r="TE32" s="124"/>
      <c r="TF32" s="124"/>
      <c r="TG32" s="124"/>
      <c r="TH32" s="124"/>
      <c r="TI32" s="124"/>
      <c r="TJ32" s="124"/>
      <c r="TK32" s="124"/>
      <c r="TL32" s="124"/>
      <c r="TM32" s="124"/>
      <c r="TN32" s="124"/>
      <c r="TO32" s="124"/>
      <c r="TP32" s="124"/>
      <c r="TQ32" s="124"/>
      <c r="TR32" s="124"/>
      <c r="TS32" s="125"/>
      <c r="TT32" s="114"/>
      <c r="TU32" s="62"/>
    </row>
    <row r="33" spans="3:541" ht="15.75" customHeight="1">
      <c r="C33" s="139" t="s">
        <v>168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  <c r="IW33" s="127"/>
      <c r="IX33" s="127"/>
      <c r="IY33" s="127"/>
      <c r="IZ33" s="127"/>
      <c r="JA33" s="127"/>
      <c r="JB33" s="127"/>
      <c r="JC33" s="127"/>
      <c r="JD33" s="127"/>
      <c r="JE33" s="127"/>
      <c r="JF33" s="127"/>
      <c r="JG33" s="127"/>
      <c r="JH33" s="127"/>
      <c r="JI33" s="127"/>
      <c r="JJ33" s="127"/>
      <c r="JK33" s="127"/>
      <c r="JL33" s="127"/>
      <c r="JM33" s="127"/>
      <c r="JN33" s="127"/>
      <c r="JO33" s="127"/>
      <c r="JP33" s="127"/>
      <c r="JQ33" s="127"/>
      <c r="JR33" s="127"/>
      <c r="JS33" s="127"/>
      <c r="JT33" s="127"/>
      <c r="JU33" s="127"/>
      <c r="JV33" s="127"/>
      <c r="JW33" s="127"/>
      <c r="JX33" s="127"/>
      <c r="JY33" s="127"/>
      <c r="JZ33" s="127"/>
      <c r="KA33" s="127"/>
      <c r="KB33" s="127"/>
      <c r="KC33" s="127"/>
      <c r="KD33" s="127"/>
      <c r="KE33" s="127"/>
      <c r="KF33" s="127"/>
      <c r="KG33" s="127"/>
      <c r="KH33" s="127"/>
      <c r="KI33" s="127"/>
      <c r="KJ33" s="127"/>
      <c r="KK33" s="127"/>
      <c r="KL33" s="127"/>
      <c r="KM33" s="127"/>
      <c r="KN33" s="127"/>
      <c r="KO33" s="127"/>
      <c r="KP33" s="127"/>
      <c r="KQ33" s="127"/>
      <c r="KR33" s="127"/>
      <c r="KS33" s="127"/>
      <c r="KT33" s="127"/>
      <c r="KU33" s="127"/>
      <c r="KV33" s="127"/>
      <c r="KW33" s="127"/>
      <c r="KX33" s="127"/>
      <c r="KY33" s="127"/>
      <c r="KZ33" s="127"/>
      <c r="LA33" s="127"/>
      <c r="LB33" s="127"/>
      <c r="LC33" s="127"/>
      <c r="LD33" s="127"/>
      <c r="LE33" s="127"/>
      <c r="LF33" s="127"/>
      <c r="LG33" s="127"/>
      <c r="LH33" s="127"/>
      <c r="LI33" s="127"/>
      <c r="LJ33" s="127"/>
      <c r="LK33" s="127"/>
      <c r="LL33" s="127"/>
      <c r="LM33" s="127"/>
      <c r="LN33" s="127"/>
      <c r="LO33" s="127"/>
      <c r="LP33" s="127"/>
      <c r="LQ33" s="127"/>
      <c r="LR33" s="127"/>
      <c r="LS33" s="127"/>
      <c r="LT33" s="127"/>
      <c r="LU33" s="127"/>
      <c r="LV33" s="127"/>
      <c r="LW33" s="127"/>
      <c r="LX33" s="127"/>
      <c r="LY33" s="127"/>
      <c r="LZ33" s="127"/>
      <c r="MA33" s="127"/>
      <c r="MB33" s="127"/>
      <c r="MC33" s="127"/>
      <c r="MD33" s="127"/>
      <c r="ME33" s="127"/>
      <c r="MF33" s="127"/>
      <c r="MG33" s="127"/>
      <c r="MH33" s="127"/>
      <c r="MI33" s="127"/>
      <c r="MJ33" s="127"/>
      <c r="MK33" s="127"/>
      <c r="ML33" s="127"/>
      <c r="MM33" s="127"/>
      <c r="MN33" s="127"/>
      <c r="MO33" s="127"/>
      <c r="MP33" s="127"/>
      <c r="MQ33" s="127"/>
      <c r="MR33" s="127"/>
      <c r="MS33" s="127"/>
      <c r="MT33" s="127"/>
      <c r="MU33" s="127"/>
      <c r="MV33" s="127"/>
      <c r="MW33" s="127"/>
      <c r="MX33" s="127"/>
      <c r="MY33" s="127"/>
      <c r="MZ33" s="127"/>
      <c r="NA33" s="127"/>
      <c r="NB33" s="127"/>
      <c r="NC33" s="127"/>
      <c r="ND33" s="127"/>
      <c r="NE33" s="127"/>
      <c r="NF33" s="127"/>
      <c r="NG33" s="127"/>
      <c r="NH33" s="127"/>
      <c r="NI33" s="127"/>
      <c r="NJ33" s="127"/>
      <c r="NK33" s="127"/>
      <c r="NL33" s="127"/>
      <c r="NM33" s="127"/>
      <c r="NN33" s="127"/>
      <c r="NO33" s="127"/>
      <c r="NP33" s="127"/>
      <c r="NQ33" s="127"/>
      <c r="NR33" s="127"/>
      <c r="NS33" s="127"/>
      <c r="NT33" s="127"/>
      <c r="NU33" s="127"/>
      <c r="NV33" s="127"/>
      <c r="NW33" s="127"/>
      <c r="NX33" s="127"/>
      <c r="NY33" s="127"/>
      <c r="NZ33" s="127"/>
      <c r="OA33" s="127"/>
      <c r="OB33" s="127"/>
      <c r="OC33" s="127"/>
      <c r="OD33" s="127"/>
      <c r="OE33" s="127"/>
      <c r="OF33" s="127"/>
      <c r="OG33" s="127"/>
      <c r="OH33" s="127"/>
      <c r="OI33" s="127"/>
      <c r="OJ33" s="127"/>
      <c r="OK33" s="127"/>
      <c r="OL33" s="127"/>
      <c r="OM33" s="127"/>
      <c r="ON33" s="127"/>
      <c r="OO33" s="127"/>
      <c r="OP33" s="127"/>
      <c r="OQ33" s="127"/>
      <c r="OR33" s="127"/>
      <c r="OS33" s="127"/>
      <c r="OT33" s="127"/>
      <c r="OU33" s="127"/>
      <c r="OV33" s="127"/>
      <c r="OW33" s="127"/>
      <c r="OX33" s="127"/>
      <c r="OY33" s="127"/>
      <c r="OZ33" s="127"/>
      <c r="PA33" s="127"/>
      <c r="PB33" s="127"/>
      <c r="PC33" s="127"/>
      <c r="PD33" s="127"/>
      <c r="PE33" s="127"/>
      <c r="PF33" s="127"/>
      <c r="PG33" s="127"/>
      <c r="PH33" s="127"/>
      <c r="PI33" s="127"/>
      <c r="PJ33" s="127"/>
      <c r="PK33" s="127"/>
      <c r="PL33" s="127"/>
      <c r="PM33" s="127"/>
      <c r="PN33" s="127"/>
      <c r="PO33" s="127"/>
      <c r="PP33" s="127"/>
      <c r="PQ33" s="127"/>
      <c r="PR33" s="127"/>
      <c r="PS33" s="127"/>
      <c r="PT33" s="127"/>
      <c r="PU33" s="127"/>
      <c r="PV33" s="127"/>
      <c r="PW33" s="127"/>
      <c r="PX33" s="127"/>
      <c r="PY33" s="127"/>
      <c r="PZ33" s="127"/>
      <c r="QA33" s="127"/>
      <c r="QB33" s="127"/>
      <c r="QC33" s="127"/>
      <c r="QD33" s="127"/>
      <c r="QE33" s="127"/>
      <c r="QF33" s="127"/>
      <c r="QG33" s="127"/>
      <c r="QH33" s="127"/>
      <c r="QI33" s="127"/>
      <c r="QJ33" s="127"/>
      <c r="QK33" s="127"/>
      <c r="QL33" s="127"/>
      <c r="QM33" s="127"/>
      <c r="QN33" s="127"/>
      <c r="QO33" s="127"/>
      <c r="QP33" s="127"/>
      <c r="QQ33" s="127"/>
      <c r="QR33" s="127"/>
      <c r="QS33" s="127"/>
      <c r="QT33" s="127"/>
      <c r="QU33" s="127"/>
      <c r="QV33" s="127"/>
      <c r="QW33" s="127"/>
      <c r="QX33" s="127"/>
      <c r="QY33" s="127"/>
      <c r="QZ33" s="127"/>
      <c r="RA33" s="127"/>
      <c r="RB33" s="127"/>
      <c r="RC33" s="127"/>
      <c r="RD33" s="127"/>
      <c r="RE33" s="127"/>
      <c r="RF33" s="127"/>
      <c r="RG33" s="127"/>
      <c r="RH33" s="127"/>
      <c r="RI33" s="127"/>
      <c r="RJ33" s="127"/>
      <c r="RK33" s="127"/>
      <c r="RL33" s="127"/>
      <c r="RM33" s="127"/>
      <c r="RN33" s="127"/>
      <c r="RO33" s="127"/>
      <c r="RP33" s="127"/>
      <c r="RQ33" s="127"/>
      <c r="RR33" s="127"/>
      <c r="RS33" s="127"/>
      <c r="RT33" s="127"/>
      <c r="RU33" s="127"/>
      <c r="RV33" s="127"/>
      <c r="RW33" s="127"/>
      <c r="RX33" s="127"/>
      <c r="RY33" s="127"/>
      <c r="RZ33" s="127"/>
      <c r="SA33" s="127"/>
      <c r="SB33" s="127"/>
      <c r="SC33" s="127"/>
      <c r="SD33" s="127"/>
      <c r="SE33" s="127"/>
      <c r="SF33" s="127"/>
      <c r="SG33" s="127"/>
      <c r="SH33" s="127"/>
      <c r="SI33" s="127"/>
      <c r="SJ33" s="127"/>
      <c r="SK33" s="127"/>
      <c r="SL33" s="127"/>
      <c r="SM33" s="127"/>
      <c r="SN33" s="127"/>
      <c r="SO33" s="127"/>
      <c r="SP33" s="127"/>
      <c r="SQ33" s="127"/>
      <c r="SR33" s="127"/>
      <c r="SS33" s="127"/>
      <c r="ST33" s="127"/>
      <c r="SU33" s="127"/>
      <c r="SV33" s="127"/>
      <c r="SW33" s="127"/>
      <c r="SX33" s="127"/>
      <c r="SY33" s="127"/>
      <c r="SZ33" s="127"/>
      <c r="TA33" s="127"/>
      <c r="TB33" s="127"/>
      <c r="TC33" s="127"/>
      <c r="TD33" s="127"/>
      <c r="TE33" s="127"/>
      <c r="TF33" s="127"/>
      <c r="TG33" s="127"/>
      <c r="TH33" s="127"/>
      <c r="TI33" s="127"/>
      <c r="TJ33" s="127"/>
      <c r="TK33" s="127"/>
      <c r="TL33" s="127"/>
      <c r="TM33" s="127"/>
      <c r="TN33" s="127"/>
      <c r="TO33" s="127"/>
      <c r="TP33" s="127"/>
      <c r="TQ33" s="127"/>
      <c r="TR33" s="127"/>
      <c r="TS33" s="128"/>
      <c r="TT33" s="114"/>
      <c r="TU33" s="62"/>
    </row>
    <row r="34" spans="3:541" ht="15.75" customHeight="1">
      <c r="C34" s="126" t="s">
        <v>154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  <c r="IW34" s="127"/>
      <c r="IX34" s="127"/>
      <c r="IY34" s="127"/>
      <c r="IZ34" s="127"/>
      <c r="JA34" s="127"/>
      <c r="JB34" s="127"/>
      <c r="JC34" s="127"/>
      <c r="JD34" s="127"/>
      <c r="JE34" s="127"/>
      <c r="JF34" s="127"/>
      <c r="JG34" s="127"/>
      <c r="JH34" s="127"/>
      <c r="JI34" s="127"/>
      <c r="JJ34" s="127"/>
      <c r="JK34" s="127"/>
      <c r="JL34" s="127"/>
      <c r="JM34" s="127"/>
      <c r="JN34" s="127"/>
      <c r="JO34" s="127"/>
      <c r="JP34" s="127"/>
      <c r="JQ34" s="127"/>
      <c r="JR34" s="127"/>
      <c r="JS34" s="127"/>
      <c r="JT34" s="127"/>
      <c r="JU34" s="127"/>
      <c r="JV34" s="127"/>
      <c r="JW34" s="127"/>
      <c r="JX34" s="127"/>
      <c r="JY34" s="127"/>
      <c r="JZ34" s="127"/>
      <c r="KA34" s="127"/>
      <c r="KB34" s="127"/>
      <c r="KC34" s="127"/>
      <c r="KD34" s="127"/>
      <c r="KE34" s="127"/>
      <c r="KF34" s="127"/>
      <c r="KG34" s="127"/>
      <c r="KH34" s="127"/>
      <c r="KI34" s="127"/>
      <c r="KJ34" s="127"/>
      <c r="KK34" s="127"/>
      <c r="KL34" s="127"/>
      <c r="KM34" s="127"/>
      <c r="KN34" s="127"/>
      <c r="KO34" s="127"/>
      <c r="KP34" s="127"/>
      <c r="KQ34" s="127"/>
      <c r="KR34" s="127"/>
      <c r="KS34" s="127"/>
      <c r="KT34" s="127"/>
      <c r="KU34" s="127"/>
      <c r="KV34" s="127"/>
      <c r="KW34" s="127"/>
      <c r="KX34" s="127"/>
      <c r="KY34" s="127"/>
      <c r="KZ34" s="127"/>
      <c r="LA34" s="127"/>
      <c r="LB34" s="127"/>
      <c r="LC34" s="127"/>
      <c r="LD34" s="127"/>
      <c r="LE34" s="127"/>
      <c r="LF34" s="127"/>
      <c r="LG34" s="127"/>
      <c r="LH34" s="127"/>
      <c r="LI34" s="127"/>
      <c r="LJ34" s="127"/>
      <c r="LK34" s="127"/>
      <c r="LL34" s="127"/>
      <c r="LM34" s="127"/>
      <c r="LN34" s="127"/>
      <c r="LO34" s="127"/>
      <c r="LP34" s="127"/>
      <c r="LQ34" s="127"/>
      <c r="LR34" s="127"/>
      <c r="LS34" s="127"/>
      <c r="LT34" s="127"/>
      <c r="LU34" s="127"/>
      <c r="LV34" s="127"/>
      <c r="LW34" s="127"/>
      <c r="LX34" s="127"/>
      <c r="LY34" s="127"/>
      <c r="LZ34" s="127"/>
      <c r="MA34" s="127"/>
      <c r="MB34" s="127"/>
      <c r="MC34" s="127"/>
      <c r="MD34" s="127"/>
      <c r="ME34" s="127"/>
      <c r="MF34" s="127"/>
      <c r="MG34" s="127"/>
      <c r="MH34" s="127"/>
      <c r="MI34" s="127"/>
      <c r="MJ34" s="127"/>
      <c r="MK34" s="127"/>
      <c r="ML34" s="127"/>
      <c r="MM34" s="127"/>
      <c r="MN34" s="127"/>
      <c r="MO34" s="127"/>
      <c r="MP34" s="127"/>
      <c r="MQ34" s="127"/>
      <c r="MR34" s="127"/>
      <c r="MS34" s="127"/>
      <c r="MT34" s="127"/>
      <c r="MU34" s="127"/>
      <c r="MV34" s="127"/>
      <c r="MW34" s="127"/>
      <c r="MX34" s="127"/>
      <c r="MY34" s="127"/>
      <c r="MZ34" s="127"/>
      <c r="NA34" s="127"/>
      <c r="NB34" s="127"/>
      <c r="NC34" s="127"/>
      <c r="ND34" s="127"/>
      <c r="NE34" s="127"/>
      <c r="NF34" s="127"/>
      <c r="NG34" s="127"/>
      <c r="NH34" s="127"/>
      <c r="NI34" s="127"/>
      <c r="NJ34" s="127"/>
      <c r="NK34" s="127"/>
      <c r="NL34" s="127"/>
      <c r="NM34" s="127"/>
      <c r="NN34" s="127"/>
      <c r="NO34" s="127"/>
      <c r="NP34" s="127"/>
      <c r="NQ34" s="127"/>
      <c r="NR34" s="127"/>
      <c r="NS34" s="127"/>
      <c r="NT34" s="127"/>
      <c r="NU34" s="127"/>
      <c r="NV34" s="127"/>
      <c r="NW34" s="127"/>
      <c r="NX34" s="127"/>
      <c r="NY34" s="127"/>
      <c r="NZ34" s="127"/>
      <c r="OA34" s="127"/>
      <c r="OB34" s="127"/>
      <c r="OC34" s="127"/>
      <c r="OD34" s="127"/>
      <c r="OE34" s="127"/>
      <c r="OF34" s="127"/>
      <c r="OG34" s="127"/>
      <c r="OH34" s="127"/>
      <c r="OI34" s="127"/>
      <c r="OJ34" s="127"/>
      <c r="OK34" s="127"/>
      <c r="OL34" s="127"/>
      <c r="OM34" s="127"/>
      <c r="ON34" s="127"/>
      <c r="OO34" s="127"/>
      <c r="OP34" s="127"/>
      <c r="OQ34" s="127"/>
      <c r="OR34" s="127"/>
      <c r="OS34" s="127"/>
      <c r="OT34" s="127"/>
      <c r="OU34" s="127"/>
      <c r="OV34" s="127"/>
      <c r="OW34" s="127"/>
      <c r="OX34" s="127"/>
      <c r="OY34" s="127"/>
      <c r="OZ34" s="127"/>
      <c r="PA34" s="127"/>
      <c r="PB34" s="127"/>
      <c r="PC34" s="127"/>
      <c r="PD34" s="127"/>
      <c r="PE34" s="127"/>
      <c r="PF34" s="127"/>
      <c r="PG34" s="127"/>
      <c r="PH34" s="127"/>
      <c r="PI34" s="127"/>
      <c r="PJ34" s="127"/>
      <c r="PK34" s="127"/>
      <c r="PL34" s="127"/>
      <c r="PM34" s="127"/>
      <c r="PN34" s="127"/>
      <c r="PO34" s="127"/>
      <c r="PP34" s="127"/>
      <c r="PQ34" s="127"/>
      <c r="PR34" s="127"/>
      <c r="PS34" s="127"/>
      <c r="PT34" s="127"/>
      <c r="PU34" s="127"/>
      <c r="PV34" s="127"/>
      <c r="PW34" s="127"/>
      <c r="PX34" s="127"/>
      <c r="PY34" s="127"/>
      <c r="PZ34" s="127"/>
      <c r="QA34" s="127"/>
      <c r="QB34" s="127"/>
      <c r="QC34" s="127"/>
      <c r="QD34" s="127"/>
      <c r="QE34" s="127"/>
      <c r="QF34" s="127"/>
      <c r="QG34" s="127"/>
      <c r="QH34" s="127"/>
      <c r="QI34" s="127"/>
      <c r="QJ34" s="127"/>
      <c r="QK34" s="127"/>
      <c r="QL34" s="127"/>
      <c r="QM34" s="127"/>
      <c r="QN34" s="127"/>
      <c r="QO34" s="127"/>
      <c r="QP34" s="127"/>
      <c r="QQ34" s="127"/>
      <c r="QR34" s="127"/>
      <c r="QS34" s="127"/>
      <c r="QT34" s="127"/>
      <c r="QU34" s="127"/>
      <c r="QV34" s="127"/>
      <c r="QW34" s="127"/>
      <c r="QX34" s="127"/>
      <c r="QY34" s="127"/>
      <c r="QZ34" s="127"/>
      <c r="RA34" s="127"/>
      <c r="RB34" s="127"/>
      <c r="RC34" s="127"/>
      <c r="RD34" s="127"/>
      <c r="RE34" s="127"/>
      <c r="RF34" s="127"/>
      <c r="RG34" s="127"/>
      <c r="RH34" s="127"/>
      <c r="RI34" s="127"/>
      <c r="RJ34" s="127"/>
      <c r="RK34" s="127"/>
      <c r="RL34" s="127"/>
      <c r="RM34" s="127"/>
      <c r="RN34" s="127"/>
      <c r="RO34" s="127"/>
      <c r="RP34" s="127"/>
      <c r="RQ34" s="127"/>
      <c r="RR34" s="127"/>
      <c r="RS34" s="127"/>
      <c r="RT34" s="127"/>
      <c r="RU34" s="127"/>
      <c r="RV34" s="127"/>
      <c r="RW34" s="127"/>
      <c r="RX34" s="127"/>
      <c r="RY34" s="127"/>
      <c r="RZ34" s="127"/>
      <c r="SA34" s="127"/>
      <c r="SB34" s="127"/>
      <c r="SC34" s="127"/>
      <c r="SD34" s="127"/>
      <c r="SE34" s="127"/>
      <c r="SF34" s="127"/>
      <c r="SG34" s="127"/>
      <c r="SH34" s="127"/>
      <c r="SI34" s="127"/>
      <c r="SJ34" s="127"/>
      <c r="SK34" s="127"/>
      <c r="SL34" s="127"/>
      <c r="SM34" s="127"/>
      <c r="SN34" s="127"/>
      <c r="SO34" s="127"/>
      <c r="SP34" s="127"/>
      <c r="SQ34" s="127"/>
      <c r="SR34" s="127"/>
      <c r="SS34" s="127"/>
      <c r="ST34" s="127"/>
      <c r="SU34" s="127"/>
      <c r="SV34" s="127"/>
      <c r="SW34" s="127"/>
      <c r="SX34" s="127"/>
      <c r="SY34" s="127"/>
      <c r="SZ34" s="127"/>
      <c r="TA34" s="127"/>
      <c r="TB34" s="127"/>
      <c r="TC34" s="127"/>
      <c r="TD34" s="127"/>
      <c r="TE34" s="127"/>
      <c r="TF34" s="127"/>
      <c r="TG34" s="127"/>
      <c r="TH34" s="127"/>
      <c r="TI34" s="127"/>
      <c r="TJ34" s="127"/>
      <c r="TK34" s="127"/>
      <c r="TL34" s="127"/>
      <c r="TM34" s="127"/>
      <c r="TN34" s="127"/>
      <c r="TO34" s="127"/>
      <c r="TP34" s="127"/>
      <c r="TQ34" s="127"/>
      <c r="TR34" s="127"/>
      <c r="TS34" s="128"/>
      <c r="TT34" s="114"/>
      <c r="TU34" s="62"/>
    </row>
    <row r="35" spans="3:541" ht="15.75" customHeight="1">
      <c r="C35" s="126" t="s">
        <v>155</v>
      </c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  <c r="IW35" s="127"/>
      <c r="IX35" s="127"/>
      <c r="IY35" s="127"/>
      <c r="IZ35" s="127"/>
      <c r="JA35" s="127"/>
      <c r="JB35" s="127"/>
      <c r="JC35" s="127"/>
      <c r="JD35" s="127"/>
      <c r="JE35" s="127"/>
      <c r="JF35" s="127"/>
      <c r="JG35" s="127"/>
      <c r="JH35" s="127"/>
      <c r="JI35" s="127"/>
      <c r="JJ35" s="127"/>
      <c r="JK35" s="127"/>
      <c r="JL35" s="127"/>
      <c r="JM35" s="127"/>
      <c r="JN35" s="127"/>
      <c r="JO35" s="127"/>
      <c r="JP35" s="127"/>
      <c r="JQ35" s="127"/>
      <c r="JR35" s="127"/>
      <c r="JS35" s="127"/>
      <c r="JT35" s="127"/>
      <c r="JU35" s="127"/>
      <c r="JV35" s="127"/>
      <c r="JW35" s="127"/>
      <c r="JX35" s="127"/>
      <c r="JY35" s="127"/>
      <c r="JZ35" s="127"/>
      <c r="KA35" s="127"/>
      <c r="KB35" s="127"/>
      <c r="KC35" s="127"/>
      <c r="KD35" s="127"/>
      <c r="KE35" s="127"/>
      <c r="KF35" s="127"/>
      <c r="KG35" s="127"/>
      <c r="KH35" s="127"/>
      <c r="KI35" s="127"/>
      <c r="KJ35" s="127"/>
      <c r="KK35" s="127"/>
      <c r="KL35" s="127"/>
      <c r="KM35" s="127"/>
      <c r="KN35" s="127"/>
      <c r="KO35" s="127"/>
      <c r="KP35" s="127"/>
      <c r="KQ35" s="127"/>
      <c r="KR35" s="127"/>
      <c r="KS35" s="127"/>
      <c r="KT35" s="127"/>
      <c r="KU35" s="127"/>
      <c r="KV35" s="127"/>
      <c r="KW35" s="127"/>
      <c r="KX35" s="127"/>
      <c r="KY35" s="127"/>
      <c r="KZ35" s="127"/>
      <c r="LA35" s="127"/>
      <c r="LB35" s="127"/>
      <c r="LC35" s="127"/>
      <c r="LD35" s="127"/>
      <c r="LE35" s="127"/>
      <c r="LF35" s="127"/>
      <c r="LG35" s="127"/>
      <c r="LH35" s="127"/>
      <c r="LI35" s="127"/>
      <c r="LJ35" s="127"/>
      <c r="LK35" s="127"/>
      <c r="LL35" s="127"/>
      <c r="LM35" s="127"/>
      <c r="LN35" s="127"/>
      <c r="LO35" s="127"/>
      <c r="LP35" s="127"/>
      <c r="LQ35" s="127"/>
      <c r="LR35" s="127"/>
      <c r="LS35" s="127"/>
      <c r="LT35" s="127"/>
      <c r="LU35" s="127"/>
      <c r="LV35" s="127"/>
      <c r="LW35" s="127"/>
      <c r="LX35" s="127"/>
      <c r="LY35" s="127"/>
      <c r="LZ35" s="127"/>
      <c r="MA35" s="127"/>
      <c r="MB35" s="127"/>
      <c r="MC35" s="127"/>
      <c r="MD35" s="127"/>
      <c r="ME35" s="127"/>
      <c r="MF35" s="127"/>
      <c r="MG35" s="127"/>
      <c r="MH35" s="127"/>
      <c r="MI35" s="127"/>
      <c r="MJ35" s="127"/>
      <c r="MK35" s="127"/>
      <c r="ML35" s="127"/>
      <c r="MM35" s="127"/>
      <c r="MN35" s="127"/>
      <c r="MO35" s="127"/>
      <c r="MP35" s="127"/>
      <c r="MQ35" s="127"/>
      <c r="MR35" s="127"/>
      <c r="MS35" s="127"/>
      <c r="MT35" s="127"/>
      <c r="MU35" s="127"/>
      <c r="MV35" s="127"/>
      <c r="MW35" s="127"/>
      <c r="MX35" s="127"/>
      <c r="MY35" s="127"/>
      <c r="MZ35" s="127"/>
      <c r="NA35" s="127"/>
      <c r="NB35" s="127"/>
      <c r="NC35" s="127"/>
      <c r="ND35" s="127"/>
      <c r="NE35" s="127"/>
      <c r="NF35" s="127"/>
      <c r="NG35" s="127"/>
      <c r="NH35" s="127"/>
      <c r="NI35" s="127"/>
      <c r="NJ35" s="127"/>
      <c r="NK35" s="127"/>
      <c r="NL35" s="127"/>
      <c r="NM35" s="127"/>
      <c r="NN35" s="127"/>
      <c r="NO35" s="127"/>
      <c r="NP35" s="127"/>
      <c r="NQ35" s="127"/>
      <c r="NR35" s="127"/>
      <c r="NS35" s="127"/>
      <c r="NT35" s="127"/>
      <c r="NU35" s="127"/>
      <c r="NV35" s="127"/>
      <c r="NW35" s="127"/>
      <c r="NX35" s="127"/>
      <c r="NY35" s="127"/>
      <c r="NZ35" s="127"/>
      <c r="OA35" s="127"/>
      <c r="OB35" s="127"/>
      <c r="OC35" s="127"/>
      <c r="OD35" s="127"/>
      <c r="OE35" s="127"/>
      <c r="OF35" s="127"/>
      <c r="OG35" s="127"/>
      <c r="OH35" s="127"/>
      <c r="OI35" s="127"/>
      <c r="OJ35" s="127"/>
      <c r="OK35" s="127"/>
      <c r="OL35" s="127"/>
      <c r="OM35" s="127"/>
      <c r="ON35" s="127"/>
      <c r="OO35" s="127"/>
      <c r="OP35" s="127"/>
      <c r="OQ35" s="127"/>
      <c r="OR35" s="127"/>
      <c r="OS35" s="127"/>
      <c r="OT35" s="127"/>
      <c r="OU35" s="127"/>
      <c r="OV35" s="127"/>
      <c r="OW35" s="127"/>
      <c r="OX35" s="127"/>
      <c r="OY35" s="127"/>
      <c r="OZ35" s="127"/>
      <c r="PA35" s="127"/>
      <c r="PB35" s="127"/>
      <c r="PC35" s="127"/>
      <c r="PD35" s="127"/>
      <c r="PE35" s="127"/>
      <c r="PF35" s="127"/>
      <c r="PG35" s="127"/>
      <c r="PH35" s="127"/>
      <c r="PI35" s="127"/>
      <c r="PJ35" s="127"/>
      <c r="PK35" s="127"/>
      <c r="PL35" s="127"/>
      <c r="PM35" s="127"/>
      <c r="PN35" s="127"/>
      <c r="PO35" s="127"/>
      <c r="PP35" s="127"/>
      <c r="PQ35" s="127"/>
      <c r="PR35" s="127"/>
      <c r="PS35" s="127"/>
      <c r="PT35" s="127"/>
      <c r="PU35" s="127"/>
      <c r="PV35" s="127"/>
      <c r="PW35" s="127"/>
      <c r="PX35" s="127"/>
      <c r="PY35" s="127"/>
      <c r="PZ35" s="127"/>
      <c r="QA35" s="127"/>
      <c r="QB35" s="127"/>
      <c r="QC35" s="127"/>
      <c r="QD35" s="127"/>
      <c r="QE35" s="127"/>
      <c r="QF35" s="127"/>
      <c r="QG35" s="127"/>
      <c r="QH35" s="127"/>
      <c r="QI35" s="127"/>
      <c r="QJ35" s="127"/>
      <c r="QK35" s="127"/>
      <c r="QL35" s="127"/>
      <c r="QM35" s="127"/>
      <c r="QN35" s="127"/>
      <c r="QO35" s="127"/>
      <c r="QP35" s="127"/>
      <c r="QQ35" s="127"/>
      <c r="QR35" s="127"/>
      <c r="QS35" s="127"/>
      <c r="QT35" s="127"/>
      <c r="QU35" s="127"/>
      <c r="QV35" s="127"/>
      <c r="QW35" s="127"/>
      <c r="QX35" s="127"/>
      <c r="QY35" s="127"/>
      <c r="QZ35" s="127"/>
      <c r="RA35" s="127"/>
      <c r="RB35" s="127"/>
      <c r="RC35" s="127"/>
      <c r="RD35" s="127"/>
      <c r="RE35" s="127"/>
      <c r="RF35" s="127"/>
      <c r="RG35" s="127"/>
      <c r="RH35" s="127"/>
      <c r="RI35" s="127"/>
      <c r="RJ35" s="127"/>
      <c r="RK35" s="127"/>
      <c r="RL35" s="127"/>
      <c r="RM35" s="127"/>
      <c r="RN35" s="127"/>
      <c r="RO35" s="127"/>
      <c r="RP35" s="127"/>
      <c r="RQ35" s="127"/>
      <c r="RR35" s="127"/>
      <c r="RS35" s="127"/>
      <c r="RT35" s="127"/>
      <c r="RU35" s="127"/>
      <c r="RV35" s="127"/>
      <c r="RW35" s="127"/>
      <c r="RX35" s="127"/>
      <c r="RY35" s="127"/>
      <c r="RZ35" s="127"/>
      <c r="SA35" s="127"/>
      <c r="SB35" s="127"/>
      <c r="SC35" s="127"/>
      <c r="SD35" s="127"/>
      <c r="SE35" s="127"/>
      <c r="SF35" s="127"/>
      <c r="SG35" s="127"/>
      <c r="SH35" s="127"/>
      <c r="SI35" s="127"/>
      <c r="SJ35" s="127"/>
      <c r="SK35" s="127"/>
      <c r="SL35" s="127"/>
      <c r="SM35" s="127"/>
      <c r="SN35" s="127"/>
      <c r="SO35" s="127"/>
      <c r="SP35" s="127"/>
      <c r="SQ35" s="127"/>
      <c r="SR35" s="127"/>
      <c r="SS35" s="127"/>
      <c r="ST35" s="127"/>
      <c r="SU35" s="127"/>
      <c r="SV35" s="127"/>
      <c r="SW35" s="127"/>
      <c r="SX35" s="127"/>
      <c r="SY35" s="127"/>
      <c r="SZ35" s="127"/>
      <c r="TA35" s="127"/>
      <c r="TB35" s="127"/>
      <c r="TC35" s="127"/>
      <c r="TD35" s="127"/>
      <c r="TE35" s="127"/>
      <c r="TF35" s="127"/>
      <c r="TG35" s="127"/>
      <c r="TH35" s="127"/>
      <c r="TI35" s="127"/>
      <c r="TJ35" s="127"/>
      <c r="TK35" s="127"/>
      <c r="TL35" s="127"/>
      <c r="TM35" s="127"/>
      <c r="TN35" s="127"/>
      <c r="TO35" s="127"/>
      <c r="TP35" s="127"/>
      <c r="TQ35" s="127"/>
      <c r="TR35" s="127"/>
      <c r="TS35" s="128"/>
      <c r="TT35" s="114"/>
      <c r="TU35" s="62"/>
    </row>
    <row r="36" spans="3:541" ht="15.75" customHeight="1">
      <c r="C36" s="126" t="s">
        <v>156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  <c r="IW36" s="127"/>
      <c r="IX36" s="127"/>
      <c r="IY36" s="127"/>
      <c r="IZ36" s="127"/>
      <c r="JA36" s="127"/>
      <c r="JB36" s="127"/>
      <c r="JC36" s="127"/>
      <c r="JD36" s="127"/>
      <c r="JE36" s="127"/>
      <c r="JF36" s="127"/>
      <c r="JG36" s="127"/>
      <c r="JH36" s="127"/>
      <c r="JI36" s="127"/>
      <c r="JJ36" s="127"/>
      <c r="JK36" s="127"/>
      <c r="JL36" s="127"/>
      <c r="JM36" s="127"/>
      <c r="JN36" s="127"/>
      <c r="JO36" s="127"/>
      <c r="JP36" s="127"/>
      <c r="JQ36" s="127"/>
      <c r="JR36" s="127"/>
      <c r="JS36" s="127"/>
      <c r="JT36" s="127"/>
      <c r="JU36" s="127"/>
      <c r="JV36" s="127"/>
      <c r="JW36" s="127"/>
      <c r="JX36" s="127"/>
      <c r="JY36" s="127"/>
      <c r="JZ36" s="127"/>
      <c r="KA36" s="127"/>
      <c r="KB36" s="127"/>
      <c r="KC36" s="127"/>
      <c r="KD36" s="127"/>
      <c r="KE36" s="127"/>
      <c r="KF36" s="127"/>
      <c r="KG36" s="127"/>
      <c r="KH36" s="127"/>
      <c r="KI36" s="127"/>
      <c r="KJ36" s="127"/>
      <c r="KK36" s="127"/>
      <c r="KL36" s="127"/>
      <c r="KM36" s="127"/>
      <c r="KN36" s="127"/>
      <c r="KO36" s="127"/>
      <c r="KP36" s="127"/>
      <c r="KQ36" s="127"/>
      <c r="KR36" s="127"/>
      <c r="KS36" s="127"/>
      <c r="KT36" s="127"/>
      <c r="KU36" s="127"/>
      <c r="KV36" s="127"/>
      <c r="KW36" s="127"/>
      <c r="KX36" s="127"/>
      <c r="KY36" s="127"/>
      <c r="KZ36" s="127"/>
      <c r="LA36" s="127"/>
      <c r="LB36" s="127"/>
      <c r="LC36" s="127"/>
      <c r="LD36" s="127"/>
      <c r="LE36" s="127"/>
      <c r="LF36" s="127"/>
      <c r="LG36" s="127"/>
      <c r="LH36" s="127"/>
      <c r="LI36" s="127"/>
      <c r="LJ36" s="127"/>
      <c r="LK36" s="127"/>
      <c r="LL36" s="127"/>
      <c r="LM36" s="127"/>
      <c r="LN36" s="127"/>
      <c r="LO36" s="127"/>
      <c r="LP36" s="127"/>
      <c r="LQ36" s="127"/>
      <c r="LR36" s="127"/>
      <c r="LS36" s="127"/>
      <c r="LT36" s="127"/>
      <c r="LU36" s="127"/>
      <c r="LV36" s="127"/>
      <c r="LW36" s="127"/>
      <c r="LX36" s="127"/>
      <c r="LY36" s="127"/>
      <c r="LZ36" s="127"/>
      <c r="MA36" s="127"/>
      <c r="MB36" s="127"/>
      <c r="MC36" s="127"/>
      <c r="MD36" s="127"/>
      <c r="ME36" s="127"/>
      <c r="MF36" s="127"/>
      <c r="MG36" s="127"/>
      <c r="MH36" s="127"/>
      <c r="MI36" s="127"/>
      <c r="MJ36" s="127"/>
      <c r="MK36" s="127"/>
      <c r="ML36" s="127"/>
      <c r="MM36" s="127"/>
      <c r="MN36" s="127"/>
      <c r="MO36" s="127"/>
      <c r="MP36" s="127"/>
      <c r="MQ36" s="127"/>
      <c r="MR36" s="127"/>
      <c r="MS36" s="127"/>
      <c r="MT36" s="127"/>
      <c r="MU36" s="127"/>
      <c r="MV36" s="127"/>
      <c r="MW36" s="127"/>
      <c r="MX36" s="127"/>
      <c r="MY36" s="127"/>
      <c r="MZ36" s="127"/>
      <c r="NA36" s="127"/>
      <c r="NB36" s="127"/>
      <c r="NC36" s="127"/>
      <c r="ND36" s="127"/>
      <c r="NE36" s="127"/>
      <c r="NF36" s="127"/>
      <c r="NG36" s="127"/>
      <c r="NH36" s="127"/>
      <c r="NI36" s="127"/>
      <c r="NJ36" s="127"/>
      <c r="NK36" s="127"/>
      <c r="NL36" s="127"/>
      <c r="NM36" s="127"/>
      <c r="NN36" s="127"/>
      <c r="NO36" s="127"/>
      <c r="NP36" s="127"/>
      <c r="NQ36" s="127"/>
      <c r="NR36" s="127"/>
      <c r="NS36" s="127"/>
      <c r="NT36" s="127"/>
      <c r="NU36" s="127"/>
      <c r="NV36" s="127"/>
      <c r="NW36" s="127"/>
      <c r="NX36" s="127"/>
      <c r="NY36" s="127"/>
      <c r="NZ36" s="127"/>
      <c r="OA36" s="127"/>
      <c r="OB36" s="127"/>
      <c r="OC36" s="127"/>
      <c r="OD36" s="127"/>
      <c r="OE36" s="127"/>
      <c r="OF36" s="127"/>
      <c r="OG36" s="127"/>
      <c r="OH36" s="127"/>
      <c r="OI36" s="127"/>
      <c r="OJ36" s="127"/>
      <c r="OK36" s="127"/>
      <c r="OL36" s="127"/>
      <c r="OM36" s="127"/>
      <c r="ON36" s="127"/>
      <c r="OO36" s="127"/>
      <c r="OP36" s="127"/>
      <c r="OQ36" s="127"/>
      <c r="OR36" s="127"/>
      <c r="OS36" s="127"/>
      <c r="OT36" s="127"/>
      <c r="OU36" s="127"/>
      <c r="OV36" s="127"/>
      <c r="OW36" s="127"/>
      <c r="OX36" s="127"/>
      <c r="OY36" s="127"/>
      <c r="OZ36" s="127"/>
      <c r="PA36" s="127"/>
      <c r="PB36" s="127"/>
      <c r="PC36" s="127"/>
      <c r="PD36" s="127"/>
      <c r="PE36" s="127"/>
      <c r="PF36" s="127"/>
      <c r="PG36" s="127"/>
      <c r="PH36" s="127"/>
      <c r="PI36" s="127"/>
      <c r="PJ36" s="127"/>
      <c r="PK36" s="127"/>
      <c r="PL36" s="127"/>
      <c r="PM36" s="127"/>
      <c r="PN36" s="127"/>
      <c r="PO36" s="127"/>
      <c r="PP36" s="127"/>
      <c r="PQ36" s="127"/>
      <c r="PR36" s="127"/>
      <c r="PS36" s="127"/>
      <c r="PT36" s="127"/>
      <c r="PU36" s="127"/>
      <c r="PV36" s="127"/>
      <c r="PW36" s="127"/>
      <c r="PX36" s="127"/>
      <c r="PY36" s="127"/>
      <c r="PZ36" s="127"/>
      <c r="QA36" s="127"/>
      <c r="QB36" s="127"/>
      <c r="QC36" s="127"/>
      <c r="QD36" s="127"/>
      <c r="QE36" s="127"/>
      <c r="QF36" s="127"/>
      <c r="QG36" s="127"/>
      <c r="QH36" s="127"/>
      <c r="QI36" s="127"/>
      <c r="QJ36" s="127"/>
      <c r="QK36" s="127"/>
      <c r="QL36" s="127"/>
      <c r="QM36" s="127"/>
      <c r="QN36" s="127"/>
      <c r="QO36" s="127"/>
      <c r="QP36" s="127"/>
      <c r="QQ36" s="127"/>
      <c r="QR36" s="127"/>
      <c r="QS36" s="127"/>
      <c r="QT36" s="127"/>
      <c r="QU36" s="127"/>
      <c r="QV36" s="127"/>
      <c r="QW36" s="127"/>
      <c r="QX36" s="127"/>
      <c r="QY36" s="127"/>
      <c r="QZ36" s="127"/>
      <c r="RA36" s="127"/>
      <c r="RB36" s="127"/>
      <c r="RC36" s="127"/>
      <c r="RD36" s="127"/>
      <c r="RE36" s="127"/>
      <c r="RF36" s="127"/>
      <c r="RG36" s="127"/>
      <c r="RH36" s="127"/>
      <c r="RI36" s="127"/>
      <c r="RJ36" s="127"/>
      <c r="RK36" s="127"/>
      <c r="RL36" s="127"/>
      <c r="RM36" s="127"/>
      <c r="RN36" s="127"/>
      <c r="RO36" s="127"/>
      <c r="RP36" s="127"/>
      <c r="RQ36" s="127"/>
      <c r="RR36" s="127"/>
      <c r="RS36" s="127"/>
      <c r="RT36" s="127"/>
      <c r="RU36" s="127"/>
      <c r="RV36" s="127"/>
      <c r="RW36" s="127"/>
      <c r="RX36" s="127"/>
      <c r="RY36" s="127"/>
      <c r="RZ36" s="127"/>
      <c r="SA36" s="127"/>
      <c r="SB36" s="127"/>
      <c r="SC36" s="127"/>
      <c r="SD36" s="127"/>
      <c r="SE36" s="127"/>
      <c r="SF36" s="127"/>
      <c r="SG36" s="127"/>
      <c r="SH36" s="127"/>
      <c r="SI36" s="127"/>
      <c r="SJ36" s="127"/>
      <c r="SK36" s="127"/>
      <c r="SL36" s="127"/>
      <c r="SM36" s="127"/>
      <c r="SN36" s="127"/>
      <c r="SO36" s="127"/>
      <c r="SP36" s="127"/>
      <c r="SQ36" s="127"/>
      <c r="SR36" s="127"/>
      <c r="SS36" s="127"/>
      <c r="ST36" s="127"/>
      <c r="SU36" s="127"/>
      <c r="SV36" s="127"/>
      <c r="SW36" s="127"/>
      <c r="SX36" s="127"/>
      <c r="SY36" s="127"/>
      <c r="SZ36" s="127"/>
      <c r="TA36" s="127"/>
      <c r="TB36" s="127"/>
      <c r="TC36" s="127"/>
      <c r="TD36" s="127"/>
      <c r="TE36" s="127"/>
      <c r="TF36" s="127"/>
      <c r="TG36" s="127"/>
      <c r="TH36" s="127"/>
      <c r="TI36" s="127"/>
      <c r="TJ36" s="127"/>
      <c r="TK36" s="127"/>
      <c r="TL36" s="127"/>
      <c r="TM36" s="127"/>
      <c r="TN36" s="127"/>
      <c r="TO36" s="127"/>
      <c r="TP36" s="127"/>
      <c r="TQ36" s="127"/>
      <c r="TR36" s="127"/>
      <c r="TS36" s="128"/>
      <c r="TT36" s="114"/>
      <c r="TU36" s="62" t="s">
        <v>175</v>
      </c>
    </row>
    <row r="37" spans="3:541" ht="15.75" customHeight="1">
      <c r="C37" s="126" t="s">
        <v>157</v>
      </c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  <c r="IW37" s="127"/>
      <c r="IX37" s="127"/>
      <c r="IY37" s="127"/>
      <c r="IZ37" s="127"/>
      <c r="JA37" s="127"/>
      <c r="JB37" s="127"/>
      <c r="JC37" s="127"/>
      <c r="JD37" s="127"/>
      <c r="JE37" s="127"/>
      <c r="JF37" s="127"/>
      <c r="JG37" s="127"/>
      <c r="JH37" s="127"/>
      <c r="JI37" s="127"/>
      <c r="JJ37" s="127"/>
      <c r="JK37" s="127"/>
      <c r="JL37" s="127"/>
      <c r="JM37" s="127"/>
      <c r="JN37" s="127"/>
      <c r="JO37" s="127"/>
      <c r="JP37" s="127"/>
      <c r="JQ37" s="127"/>
      <c r="JR37" s="127"/>
      <c r="JS37" s="127"/>
      <c r="JT37" s="127"/>
      <c r="JU37" s="127"/>
      <c r="JV37" s="127"/>
      <c r="JW37" s="127"/>
      <c r="JX37" s="127"/>
      <c r="JY37" s="127"/>
      <c r="JZ37" s="127"/>
      <c r="KA37" s="127"/>
      <c r="KB37" s="127"/>
      <c r="KC37" s="127"/>
      <c r="KD37" s="127"/>
      <c r="KE37" s="127"/>
      <c r="KF37" s="127"/>
      <c r="KG37" s="127"/>
      <c r="KH37" s="127"/>
      <c r="KI37" s="127"/>
      <c r="KJ37" s="127"/>
      <c r="KK37" s="127"/>
      <c r="KL37" s="127"/>
      <c r="KM37" s="127"/>
      <c r="KN37" s="127"/>
      <c r="KO37" s="127"/>
      <c r="KP37" s="127"/>
      <c r="KQ37" s="127"/>
      <c r="KR37" s="127"/>
      <c r="KS37" s="127"/>
      <c r="KT37" s="127"/>
      <c r="KU37" s="127"/>
      <c r="KV37" s="127"/>
      <c r="KW37" s="127"/>
      <c r="KX37" s="127"/>
      <c r="KY37" s="127"/>
      <c r="KZ37" s="127"/>
      <c r="LA37" s="127"/>
      <c r="LB37" s="127"/>
      <c r="LC37" s="127"/>
      <c r="LD37" s="127"/>
      <c r="LE37" s="127"/>
      <c r="LF37" s="127"/>
      <c r="LG37" s="127"/>
      <c r="LH37" s="127"/>
      <c r="LI37" s="127"/>
      <c r="LJ37" s="127"/>
      <c r="LK37" s="127"/>
      <c r="LL37" s="127"/>
      <c r="LM37" s="127"/>
      <c r="LN37" s="127"/>
      <c r="LO37" s="127"/>
      <c r="LP37" s="127"/>
      <c r="LQ37" s="127"/>
      <c r="LR37" s="127"/>
      <c r="LS37" s="127"/>
      <c r="LT37" s="127"/>
      <c r="LU37" s="127"/>
      <c r="LV37" s="127"/>
      <c r="LW37" s="127"/>
      <c r="LX37" s="127"/>
      <c r="LY37" s="127"/>
      <c r="LZ37" s="127"/>
      <c r="MA37" s="127"/>
      <c r="MB37" s="127"/>
      <c r="MC37" s="127"/>
      <c r="MD37" s="127"/>
      <c r="ME37" s="127"/>
      <c r="MF37" s="127"/>
      <c r="MG37" s="127"/>
      <c r="MH37" s="127"/>
      <c r="MI37" s="127"/>
      <c r="MJ37" s="127"/>
      <c r="MK37" s="127"/>
      <c r="ML37" s="127"/>
      <c r="MM37" s="127"/>
      <c r="MN37" s="127"/>
      <c r="MO37" s="127"/>
      <c r="MP37" s="127"/>
      <c r="MQ37" s="127"/>
      <c r="MR37" s="127"/>
      <c r="MS37" s="127"/>
      <c r="MT37" s="127"/>
      <c r="MU37" s="127"/>
      <c r="MV37" s="127"/>
      <c r="MW37" s="127"/>
      <c r="MX37" s="127"/>
      <c r="MY37" s="127"/>
      <c r="MZ37" s="127"/>
      <c r="NA37" s="127"/>
      <c r="NB37" s="127"/>
      <c r="NC37" s="127"/>
      <c r="ND37" s="127"/>
      <c r="NE37" s="127"/>
      <c r="NF37" s="127"/>
      <c r="NG37" s="127"/>
      <c r="NH37" s="127"/>
      <c r="NI37" s="127"/>
      <c r="NJ37" s="127"/>
      <c r="NK37" s="127"/>
      <c r="NL37" s="127"/>
      <c r="NM37" s="127"/>
      <c r="NN37" s="127"/>
      <c r="NO37" s="127"/>
      <c r="NP37" s="127"/>
      <c r="NQ37" s="127"/>
      <c r="NR37" s="127"/>
      <c r="NS37" s="127"/>
      <c r="NT37" s="127"/>
      <c r="NU37" s="127"/>
      <c r="NV37" s="127"/>
      <c r="NW37" s="127"/>
      <c r="NX37" s="127"/>
      <c r="NY37" s="127"/>
      <c r="NZ37" s="127"/>
      <c r="OA37" s="127"/>
      <c r="OB37" s="127"/>
      <c r="OC37" s="127"/>
      <c r="OD37" s="127"/>
      <c r="OE37" s="127"/>
      <c r="OF37" s="127"/>
      <c r="OG37" s="127"/>
      <c r="OH37" s="127"/>
      <c r="OI37" s="127"/>
      <c r="OJ37" s="127"/>
      <c r="OK37" s="127"/>
      <c r="OL37" s="127"/>
      <c r="OM37" s="127"/>
      <c r="ON37" s="127"/>
      <c r="OO37" s="127"/>
      <c r="OP37" s="127"/>
      <c r="OQ37" s="127"/>
      <c r="OR37" s="127"/>
      <c r="OS37" s="127"/>
      <c r="OT37" s="127"/>
      <c r="OU37" s="127"/>
      <c r="OV37" s="127"/>
      <c r="OW37" s="127"/>
      <c r="OX37" s="127"/>
      <c r="OY37" s="127"/>
      <c r="OZ37" s="127"/>
      <c r="PA37" s="127"/>
      <c r="PB37" s="127"/>
      <c r="PC37" s="127"/>
      <c r="PD37" s="127"/>
      <c r="PE37" s="127"/>
      <c r="PF37" s="127"/>
      <c r="PG37" s="127"/>
      <c r="PH37" s="127"/>
      <c r="PI37" s="127"/>
      <c r="PJ37" s="127"/>
      <c r="PK37" s="127"/>
      <c r="PL37" s="127"/>
      <c r="PM37" s="127"/>
      <c r="PN37" s="127"/>
      <c r="PO37" s="127"/>
      <c r="PP37" s="127"/>
      <c r="PQ37" s="127"/>
      <c r="PR37" s="127"/>
      <c r="PS37" s="127"/>
      <c r="PT37" s="127"/>
      <c r="PU37" s="127"/>
      <c r="PV37" s="127"/>
      <c r="PW37" s="127"/>
      <c r="PX37" s="127"/>
      <c r="PY37" s="127"/>
      <c r="PZ37" s="127"/>
      <c r="QA37" s="127"/>
      <c r="QB37" s="127"/>
      <c r="QC37" s="127"/>
      <c r="QD37" s="127"/>
      <c r="QE37" s="127"/>
      <c r="QF37" s="127"/>
      <c r="QG37" s="127"/>
      <c r="QH37" s="127"/>
      <c r="QI37" s="127"/>
      <c r="QJ37" s="127"/>
      <c r="QK37" s="127"/>
      <c r="QL37" s="127"/>
      <c r="QM37" s="127"/>
      <c r="QN37" s="127"/>
      <c r="QO37" s="127"/>
      <c r="QP37" s="127"/>
      <c r="QQ37" s="127"/>
      <c r="QR37" s="127"/>
      <c r="QS37" s="127"/>
      <c r="QT37" s="127"/>
      <c r="QU37" s="127"/>
      <c r="QV37" s="127"/>
      <c r="QW37" s="127"/>
      <c r="QX37" s="127"/>
      <c r="QY37" s="127"/>
      <c r="QZ37" s="127"/>
      <c r="RA37" s="127"/>
      <c r="RB37" s="127"/>
      <c r="RC37" s="127"/>
      <c r="RD37" s="127"/>
      <c r="RE37" s="127"/>
      <c r="RF37" s="127"/>
      <c r="RG37" s="127"/>
      <c r="RH37" s="127"/>
      <c r="RI37" s="127"/>
      <c r="RJ37" s="127"/>
      <c r="RK37" s="127"/>
      <c r="RL37" s="127"/>
      <c r="RM37" s="127"/>
      <c r="RN37" s="127"/>
      <c r="RO37" s="127"/>
      <c r="RP37" s="127"/>
      <c r="RQ37" s="127"/>
      <c r="RR37" s="127"/>
      <c r="RS37" s="127"/>
      <c r="RT37" s="127"/>
      <c r="RU37" s="127"/>
      <c r="RV37" s="127"/>
      <c r="RW37" s="127"/>
      <c r="RX37" s="127"/>
      <c r="RY37" s="127"/>
      <c r="RZ37" s="127"/>
      <c r="SA37" s="127"/>
      <c r="SB37" s="127"/>
      <c r="SC37" s="127"/>
      <c r="SD37" s="127"/>
      <c r="SE37" s="127"/>
      <c r="SF37" s="127"/>
      <c r="SG37" s="127"/>
      <c r="SH37" s="127"/>
      <c r="SI37" s="127"/>
      <c r="SJ37" s="127"/>
      <c r="SK37" s="127"/>
      <c r="SL37" s="127"/>
      <c r="SM37" s="127"/>
      <c r="SN37" s="127"/>
      <c r="SO37" s="127"/>
      <c r="SP37" s="127"/>
      <c r="SQ37" s="127"/>
      <c r="SR37" s="127"/>
      <c r="SS37" s="127"/>
      <c r="ST37" s="127"/>
      <c r="SU37" s="127"/>
      <c r="SV37" s="127"/>
      <c r="SW37" s="127"/>
      <c r="SX37" s="127"/>
      <c r="SY37" s="127"/>
      <c r="SZ37" s="127"/>
      <c r="TA37" s="127"/>
      <c r="TB37" s="127"/>
      <c r="TC37" s="127"/>
      <c r="TD37" s="127"/>
      <c r="TE37" s="127"/>
      <c r="TF37" s="127"/>
      <c r="TG37" s="127"/>
      <c r="TH37" s="127"/>
      <c r="TI37" s="127"/>
      <c r="TJ37" s="127"/>
      <c r="TK37" s="127"/>
      <c r="TL37" s="127"/>
      <c r="TM37" s="127"/>
      <c r="TN37" s="127"/>
      <c r="TO37" s="127"/>
      <c r="TP37" s="127"/>
      <c r="TQ37" s="127"/>
      <c r="TR37" s="127"/>
      <c r="TS37" s="128"/>
      <c r="TT37" s="114"/>
      <c r="TU37" s="62"/>
    </row>
    <row r="38" spans="3:541" ht="15.75" customHeight="1">
      <c r="C38" s="126" t="s">
        <v>158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  <c r="IW38" s="127"/>
      <c r="IX38" s="127"/>
      <c r="IY38" s="127"/>
      <c r="IZ38" s="127"/>
      <c r="JA38" s="127"/>
      <c r="JB38" s="127"/>
      <c r="JC38" s="127"/>
      <c r="JD38" s="127"/>
      <c r="JE38" s="127"/>
      <c r="JF38" s="127"/>
      <c r="JG38" s="127"/>
      <c r="JH38" s="127"/>
      <c r="JI38" s="127"/>
      <c r="JJ38" s="127"/>
      <c r="JK38" s="127"/>
      <c r="JL38" s="127"/>
      <c r="JM38" s="127"/>
      <c r="JN38" s="127"/>
      <c r="JO38" s="127"/>
      <c r="JP38" s="127"/>
      <c r="JQ38" s="127"/>
      <c r="JR38" s="127"/>
      <c r="JS38" s="127"/>
      <c r="JT38" s="127"/>
      <c r="JU38" s="127"/>
      <c r="JV38" s="127"/>
      <c r="JW38" s="127"/>
      <c r="JX38" s="127"/>
      <c r="JY38" s="127"/>
      <c r="JZ38" s="127"/>
      <c r="KA38" s="127"/>
      <c r="KB38" s="127"/>
      <c r="KC38" s="127"/>
      <c r="KD38" s="127"/>
      <c r="KE38" s="127"/>
      <c r="KF38" s="127"/>
      <c r="KG38" s="127"/>
      <c r="KH38" s="127"/>
      <c r="KI38" s="127"/>
      <c r="KJ38" s="127"/>
      <c r="KK38" s="127"/>
      <c r="KL38" s="127"/>
      <c r="KM38" s="127"/>
      <c r="KN38" s="127"/>
      <c r="KO38" s="127"/>
      <c r="KP38" s="127"/>
      <c r="KQ38" s="127"/>
      <c r="KR38" s="127"/>
      <c r="KS38" s="127"/>
      <c r="KT38" s="127"/>
      <c r="KU38" s="127"/>
      <c r="KV38" s="127"/>
      <c r="KW38" s="127"/>
      <c r="KX38" s="127"/>
      <c r="KY38" s="127"/>
      <c r="KZ38" s="127"/>
      <c r="LA38" s="127"/>
      <c r="LB38" s="127"/>
      <c r="LC38" s="127"/>
      <c r="LD38" s="127"/>
      <c r="LE38" s="127"/>
      <c r="LF38" s="127"/>
      <c r="LG38" s="127"/>
      <c r="LH38" s="127"/>
      <c r="LI38" s="127"/>
      <c r="LJ38" s="127"/>
      <c r="LK38" s="127"/>
      <c r="LL38" s="127"/>
      <c r="LM38" s="127"/>
      <c r="LN38" s="127"/>
      <c r="LO38" s="127"/>
      <c r="LP38" s="127"/>
      <c r="LQ38" s="127"/>
      <c r="LR38" s="127"/>
      <c r="LS38" s="127"/>
      <c r="LT38" s="127"/>
      <c r="LU38" s="127"/>
      <c r="LV38" s="127"/>
      <c r="LW38" s="127"/>
      <c r="LX38" s="127"/>
      <c r="LY38" s="127"/>
      <c r="LZ38" s="127"/>
      <c r="MA38" s="127"/>
      <c r="MB38" s="127"/>
      <c r="MC38" s="127"/>
      <c r="MD38" s="127"/>
      <c r="ME38" s="127"/>
      <c r="MF38" s="127"/>
      <c r="MG38" s="127"/>
      <c r="MH38" s="127"/>
      <c r="MI38" s="127"/>
      <c r="MJ38" s="127"/>
      <c r="MK38" s="127"/>
      <c r="ML38" s="127"/>
      <c r="MM38" s="127"/>
      <c r="MN38" s="127"/>
      <c r="MO38" s="127"/>
      <c r="MP38" s="127"/>
      <c r="MQ38" s="127"/>
      <c r="MR38" s="127"/>
      <c r="MS38" s="127"/>
      <c r="MT38" s="127"/>
      <c r="MU38" s="127"/>
      <c r="MV38" s="127"/>
      <c r="MW38" s="127"/>
      <c r="MX38" s="127"/>
      <c r="MY38" s="127"/>
      <c r="MZ38" s="127"/>
      <c r="NA38" s="127"/>
      <c r="NB38" s="127"/>
      <c r="NC38" s="127"/>
      <c r="ND38" s="127"/>
      <c r="NE38" s="127"/>
      <c r="NF38" s="127"/>
      <c r="NG38" s="127"/>
      <c r="NH38" s="127"/>
      <c r="NI38" s="127"/>
      <c r="NJ38" s="127"/>
      <c r="NK38" s="127"/>
      <c r="NL38" s="127"/>
      <c r="NM38" s="127"/>
      <c r="NN38" s="127"/>
      <c r="NO38" s="127"/>
      <c r="NP38" s="127"/>
      <c r="NQ38" s="127"/>
      <c r="NR38" s="127"/>
      <c r="NS38" s="127"/>
      <c r="NT38" s="127"/>
      <c r="NU38" s="127"/>
      <c r="NV38" s="127"/>
      <c r="NW38" s="127"/>
      <c r="NX38" s="127"/>
      <c r="NY38" s="127"/>
      <c r="NZ38" s="127"/>
      <c r="OA38" s="127"/>
      <c r="OB38" s="127"/>
      <c r="OC38" s="127"/>
      <c r="OD38" s="127"/>
      <c r="OE38" s="127"/>
      <c r="OF38" s="127"/>
      <c r="OG38" s="127"/>
      <c r="OH38" s="127"/>
      <c r="OI38" s="127"/>
      <c r="OJ38" s="127"/>
      <c r="OK38" s="127"/>
      <c r="OL38" s="127"/>
      <c r="OM38" s="127"/>
      <c r="ON38" s="127"/>
      <c r="OO38" s="127"/>
      <c r="OP38" s="127"/>
      <c r="OQ38" s="127"/>
      <c r="OR38" s="127"/>
      <c r="OS38" s="127"/>
      <c r="OT38" s="127"/>
      <c r="OU38" s="127"/>
      <c r="OV38" s="127"/>
      <c r="OW38" s="127"/>
      <c r="OX38" s="127"/>
      <c r="OY38" s="127"/>
      <c r="OZ38" s="127"/>
      <c r="PA38" s="127"/>
      <c r="PB38" s="127"/>
      <c r="PC38" s="127"/>
      <c r="PD38" s="127"/>
      <c r="PE38" s="127"/>
      <c r="PF38" s="127"/>
      <c r="PG38" s="127"/>
      <c r="PH38" s="127"/>
      <c r="PI38" s="127"/>
      <c r="PJ38" s="127"/>
      <c r="PK38" s="127"/>
      <c r="PL38" s="127"/>
      <c r="PM38" s="127"/>
      <c r="PN38" s="127"/>
      <c r="PO38" s="127"/>
      <c r="PP38" s="127"/>
      <c r="PQ38" s="127"/>
      <c r="PR38" s="127"/>
      <c r="PS38" s="127"/>
      <c r="PT38" s="127"/>
      <c r="PU38" s="127"/>
      <c r="PV38" s="127"/>
      <c r="PW38" s="127"/>
      <c r="PX38" s="127"/>
      <c r="PY38" s="127"/>
      <c r="PZ38" s="127"/>
      <c r="QA38" s="127"/>
      <c r="QB38" s="127"/>
      <c r="QC38" s="127"/>
      <c r="QD38" s="127"/>
      <c r="QE38" s="127"/>
      <c r="QF38" s="127"/>
      <c r="QG38" s="127"/>
      <c r="QH38" s="127"/>
      <c r="QI38" s="127"/>
      <c r="QJ38" s="127"/>
      <c r="QK38" s="127"/>
      <c r="QL38" s="127"/>
      <c r="QM38" s="127"/>
      <c r="QN38" s="127"/>
      <c r="QO38" s="127"/>
      <c r="QP38" s="127"/>
      <c r="QQ38" s="127"/>
      <c r="QR38" s="127"/>
      <c r="QS38" s="127"/>
      <c r="QT38" s="127"/>
      <c r="QU38" s="127"/>
      <c r="QV38" s="127"/>
      <c r="QW38" s="127"/>
      <c r="QX38" s="127"/>
      <c r="QY38" s="127"/>
      <c r="QZ38" s="127"/>
      <c r="RA38" s="127"/>
      <c r="RB38" s="127"/>
      <c r="RC38" s="127"/>
      <c r="RD38" s="127"/>
      <c r="RE38" s="127"/>
      <c r="RF38" s="127"/>
      <c r="RG38" s="127"/>
      <c r="RH38" s="127"/>
      <c r="RI38" s="127"/>
      <c r="RJ38" s="127"/>
      <c r="RK38" s="127"/>
      <c r="RL38" s="127"/>
      <c r="RM38" s="127"/>
      <c r="RN38" s="127"/>
      <c r="RO38" s="127"/>
      <c r="RP38" s="127"/>
      <c r="RQ38" s="127"/>
      <c r="RR38" s="127"/>
      <c r="RS38" s="127"/>
      <c r="RT38" s="127"/>
      <c r="RU38" s="127"/>
      <c r="RV38" s="127"/>
      <c r="RW38" s="127"/>
      <c r="RX38" s="127"/>
      <c r="RY38" s="127"/>
      <c r="RZ38" s="127"/>
      <c r="SA38" s="127"/>
      <c r="SB38" s="127"/>
      <c r="SC38" s="127"/>
      <c r="SD38" s="127"/>
      <c r="SE38" s="127"/>
      <c r="SF38" s="127"/>
      <c r="SG38" s="127"/>
      <c r="SH38" s="127"/>
      <c r="SI38" s="127"/>
      <c r="SJ38" s="127"/>
      <c r="SK38" s="127"/>
      <c r="SL38" s="127"/>
      <c r="SM38" s="127"/>
      <c r="SN38" s="127"/>
      <c r="SO38" s="127"/>
      <c r="SP38" s="127"/>
      <c r="SQ38" s="127"/>
      <c r="SR38" s="127"/>
      <c r="SS38" s="127"/>
      <c r="ST38" s="127"/>
      <c r="SU38" s="127"/>
      <c r="SV38" s="127"/>
      <c r="SW38" s="127"/>
      <c r="SX38" s="127"/>
      <c r="SY38" s="127"/>
      <c r="SZ38" s="127"/>
      <c r="TA38" s="127"/>
      <c r="TB38" s="127"/>
      <c r="TC38" s="127"/>
      <c r="TD38" s="127"/>
      <c r="TE38" s="127"/>
      <c r="TF38" s="127"/>
      <c r="TG38" s="127"/>
      <c r="TH38" s="127"/>
      <c r="TI38" s="127"/>
      <c r="TJ38" s="127"/>
      <c r="TK38" s="127"/>
      <c r="TL38" s="127"/>
      <c r="TM38" s="127"/>
      <c r="TN38" s="127"/>
      <c r="TO38" s="127"/>
      <c r="TP38" s="127"/>
      <c r="TQ38" s="127"/>
      <c r="TR38" s="127"/>
      <c r="TS38" s="128"/>
      <c r="TT38" s="114"/>
      <c r="TU38" s="62"/>
    </row>
    <row r="39" spans="3:541" ht="15.75" customHeight="1">
      <c r="C39" s="126" t="s">
        <v>159</v>
      </c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  <c r="IW39" s="127"/>
      <c r="IX39" s="127"/>
      <c r="IY39" s="127"/>
      <c r="IZ39" s="127"/>
      <c r="JA39" s="127"/>
      <c r="JB39" s="127"/>
      <c r="JC39" s="127"/>
      <c r="JD39" s="127"/>
      <c r="JE39" s="127"/>
      <c r="JF39" s="127"/>
      <c r="JG39" s="127"/>
      <c r="JH39" s="127"/>
      <c r="JI39" s="127"/>
      <c r="JJ39" s="127"/>
      <c r="JK39" s="127"/>
      <c r="JL39" s="127"/>
      <c r="JM39" s="127"/>
      <c r="JN39" s="127"/>
      <c r="JO39" s="127"/>
      <c r="JP39" s="127"/>
      <c r="JQ39" s="127"/>
      <c r="JR39" s="127"/>
      <c r="JS39" s="127"/>
      <c r="JT39" s="127"/>
      <c r="JU39" s="127"/>
      <c r="JV39" s="127"/>
      <c r="JW39" s="127"/>
      <c r="JX39" s="127"/>
      <c r="JY39" s="127"/>
      <c r="JZ39" s="127"/>
      <c r="KA39" s="127"/>
      <c r="KB39" s="127"/>
      <c r="KC39" s="127"/>
      <c r="KD39" s="127"/>
      <c r="KE39" s="127"/>
      <c r="KF39" s="127"/>
      <c r="KG39" s="127"/>
      <c r="KH39" s="127"/>
      <c r="KI39" s="127"/>
      <c r="KJ39" s="127"/>
      <c r="KK39" s="127"/>
      <c r="KL39" s="127"/>
      <c r="KM39" s="127"/>
      <c r="KN39" s="127"/>
      <c r="KO39" s="127"/>
      <c r="KP39" s="127"/>
      <c r="KQ39" s="127"/>
      <c r="KR39" s="127"/>
      <c r="KS39" s="127"/>
      <c r="KT39" s="127"/>
      <c r="KU39" s="127"/>
      <c r="KV39" s="127"/>
      <c r="KW39" s="127"/>
      <c r="KX39" s="127"/>
      <c r="KY39" s="127"/>
      <c r="KZ39" s="127"/>
      <c r="LA39" s="127"/>
      <c r="LB39" s="127"/>
      <c r="LC39" s="127"/>
      <c r="LD39" s="127"/>
      <c r="LE39" s="127"/>
      <c r="LF39" s="127"/>
      <c r="LG39" s="127"/>
      <c r="LH39" s="127"/>
      <c r="LI39" s="127"/>
      <c r="LJ39" s="127"/>
      <c r="LK39" s="127"/>
      <c r="LL39" s="127"/>
      <c r="LM39" s="127"/>
      <c r="LN39" s="127"/>
      <c r="LO39" s="127"/>
      <c r="LP39" s="127"/>
      <c r="LQ39" s="127"/>
      <c r="LR39" s="127"/>
      <c r="LS39" s="127"/>
      <c r="LT39" s="127"/>
      <c r="LU39" s="127"/>
      <c r="LV39" s="127"/>
      <c r="LW39" s="127"/>
      <c r="LX39" s="127"/>
      <c r="LY39" s="127"/>
      <c r="LZ39" s="127"/>
      <c r="MA39" s="127"/>
      <c r="MB39" s="127"/>
      <c r="MC39" s="127"/>
      <c r="MD39" s="127"/>
      <c r="ME39" s="127"/>
      <c r="MF39" s="127"/>
      <c r="MG39" s="127"/>
      <c r="MH39" s="127"/>
      <c r="MI39" s="127"/>
      <c r="MJ39" s="127"/>
      <c r="MK39" s="127"/>
      <c r="ML39" s="127"/>
      <c r="MM39" s="127"/>
      <c r="MN39" s="127"/>
      <c r="MO39" s="127"/>
      <c r="MP39" s="127"/>
      <c r="MQ39" s="127"/>
      <c r="MR39" s="127"/>
      <c r="MS39" s="127"/>
      <c r="MT39" s="127"/>
      <c r="MU39" s="127"/>
      <c r="MV39" s="127"/>
      <c r="MW39" s="127"/>
      <c r="MX39" s="127"/>
      <c r="MY39" s="127"/>
      <c r="MZ39" s="127"/>
      <c r="NA39" s="127"/>
      <c r="NB39" s="127"/>
      <c r="NC39" s="127"/>
      <c r="ND39" s="127"/>
      <c r="NE39" s="127"/>
      <c r="NF39" s="127"/>
      <c r="NG39" s="127"/>
      <c r="NH39" s="127"/>
      <c r="NI39" s="127"/>
      <c r="NJ39" s="127"/>
      <c r="NK39" s="127"/>
      <c r="NL39" s="127"/>
      <c r="NM39" s="127"/>
      <c r="NN39" s="127"/>
      <c r="NO39" s="127"/>
      <c r="NP39" s="127"/>
      <c r="NQ39" s="127"/>
      <c r="NR39" s="127"/>
      <c r="NS39" s="127"/>
      <c r="NT39" s="127"/>
      <c r="NU39" s="127"/>
      <c r="NV39" s="127"/>
      <c r="NW39" s="127"/>
      <c r="NX39" s="127"/>
      <c r="NY39" s="127"/>
      <c r="NZ39" s="127"/>
      <c r="OA39" s="127"/>
      <c r="OB39" s="127"/>
      <c r="OC39" s="127"/>
      <c r="OD39" s="127"/>
      <c r="OE39" s="127"/>
      <c r="OF39" s="127"/>
      <c r="OG39" s="127"/>
      <c r="OH39" s="127"/>
      <c r="OI39" s="127"/>
      <c r="OJ39" s="127"/>
      <c r="OK39" s="127"/>
      <c r="OL39" s="127"/>
      <c r="OM39" s="127"/>
      <c r="ON39" s="127"/>
      <c r="OO39" s="127"/>
      <c r="OP39" s="127"/>
      <c r="OQ39" s="127"/>
      <c r="OR39" s="127"/>
      <c r="OS39" s="127"/>
      <c r="OT39" s="127"/>
      <c r="OU39" s="127"/>
      <c r="OV39" s="127"/>
      <c r="OW39" s="127"/>
      <c r="OX39" s="127"/>
      <c r="OY39" s="127"/>
      <c r="OZ39" s="127"/>
      <c r="PA39" s="127"/>
      <c r="PB39" s="127"/>
      <c r="PC39" s="127"/>
      <c r="PD39" s="127"/>
      <c r="PE39" s="127"/>
      <c r="PF39" s="127"/>
      <c r="PG39" s="127"/>
      <c r="PH39" s="127"/>
      <c r="PI39" s="127"/>
      <c r="PJ39" s="127"/>
      <c r="PK39" s="127"/>
      <c r="PL39" s="127"/>
      <c r="PM39" s="127"/>
      <c r="PN39" s="127"/>
      <c r="PO39" s="127"/>
      <c r="PP39" s="127"/>
      <c r="PQ39" s="127"/>
      <c r="PR39" s="127"/>
      <c r="PS39" s="127"/>
      <c r="PT39" s="127"/>
      <c r="PU39" s="127"/>
      <c r="PV39" s="127"/>
      <c r="PW39" s="127"/>
      <c r="PX39" s="127"/>
      <c r="PY39" s="127"/>
      <c r="PZ39" s="127"/>
      <c r="QA39" s="127"/>
      <c r="QB39" s="127"/>
      <c r="QC39" s="127"/>
      <c r="QD39" s="127"/>
      <c r="QE39" s="127"/>
      <c r="QF39" s="127"/>
      <c r="QG39" s="127"/>
      <c r="QH39" s="127"/>
      <c r="QI39" s="127"/>
      <c r="QJ39" s="127"/>
      <c r="QK39" s="127"/>
      <c r="QL39" s="127"/>
      <c r="QM39" s="127"/>
      <c r="QN39" s="127"/>
      <c r="QO39" s="127"/>
      <c r="QP39" s="127"/>
      <c r="QQ39" s="127"/>
      <c r="QR39" s="127"/>
      <c r="QS39" s="127"/>
      <c r="QT39" s="127"/>
      <c r="QU39" s="127"/>
      <c r="QV39" s="127"/>
      <c r="QW39" s="127"/>
      <c r="QX39" s="127"/>
      <c r="QY39" s="127"/>
      <c r="QZ39" s="127"/>
      <c r="RA39" s="127"/>
      <c r="RB39" s="127"/>
      <c r="RC39" s="127"/>
      <c r="RD39" s="127"/>
      <c r="RE39" s="127"/>
      <c r="RF39" s="127"/>
      <c r="RG39" s="127"/>
      <c r="RH39" s="127"/>
      <c r="RI39" s="127"/>
      <c r="RJ39" s="127"/>
      <c r="RK39" s="127"/>
      <c r="RL39" s="127"/>
      <c r="RM39" s="127"/>
      <c r="RN39" s="127"/>
      <c r="RO39" s="127"/>
      <c r="RP39" s="127"/>
      <c r="RQ39" s="127"/>
      <c r="RR39" s="127"/>
      <c r="RS39" s="127"/>
      <c r="RT39" s="127"/>
      <c r="RU39" s="127"/>
      <c r="RV39" s="127"/>
      <c r="RW39" s="127"/>
      <c r="RX39" s="127"/>
      <c r="RY39" s="127"/>
      <c r="RZ39" s="127"/>
      <c r="SA39" s="127"/>
      <c r="SB39" s="127"/>
      <c r="SC39" s="127"/>
      <c r="SD39" s="127"/>
      <c r="SE39" s="127"/>
      <c r="SF39" s="127"/>
      <c r="SG39" s="127"/>
      <c r="SH39" s="127"/>
      <c r="SI39" s="127"/>
      <c r="SJ39" s="127"/>
      <c r="SK39" s="127"/>
      <c r="SL39" s="127"/>
      <c r="SM39" s="127"/>
      <c r="SN39" s="127"/>
      <c r="SO39" s="127"/>
      <c r="SP39" s="127"/>
      <c r="SQ39" s="127"/>
      <c r="SR39" s="127"/>
      <c r="SS39" s="127"/>
      <c r="ST39" s="127"/>
      <c r="SU39" s="127"/>
      <c r="SV39" s="127"/>
      <c r="SW39" s="127"/>
      <c r="SX39" s="127"/>
      <c r="SY39" s="127"/>
      <c r="SZ39" s="127"/>
      <c r="TA39" s="127"/>
      <c r="TB39" s="127"/>
      <c r="TC39" s="127"/>
      <c r="TD39" s="127"/>
      <c r="TE39" s="127"/>
      <c r="TF39" s="127"/>
      <c r="TG39" s="127"/>
      <c r="TH39" s="127"/>
      <c r="TI39" s="127"/>
      <c r="TJ39" s="127"/>
      <c r="TK39" s="127"/>
      <c r="TL39" s="127"/>
      <c r="TM39" s="127"/>
      <c r="TN39" s="127"/>
      <c r="TO39" s="127"/>
      <c r="TP39" s="127"/>
      <c r="TQ39" s="127"/>
      <c r="TR39" s="127"/>
      <c r="TS39" s="128"/>
      <c r="TT39" s="114"/>
      <c r="TU39" s="62"/>
    </row>
    <row r="40" spans="3:541" ht="15.75" customHeight="1">
      <c r="C40" s="126" t="s">
        <v>160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  <c r="IW40" s="127"/>
      <c r="IX40" s="127"/>
      <c r="IY40" s="127"/>
      <c r="IZ40" s="127"/>
      <c r="JA40" s="127"/>
      <c r="JB40" s="127"/>
      <c r="JC40" s="127"/>
      <c r="JD40" s="127"/>
      <c r="JE40" s="127"/>
      <c r="JF40" s="127"/>
      <c r="JG40" s="127"/>
      <c r="JH40" s="127"/>
      <c r="JI40" s="127"/>
      <c r="JJ40" s="127"/>
      <c r="JK40" s="127"/>
      <c r="JL40" s="127"/>
      <c r="JM40" s="127"/>
      <c r="JN40" s="127"/>
      <c r="JO40" s="127"/>
      <c r="JP40" s="127"/>
      <c r="JQ40" s="127"/>
      <c r="JR40" s="127"/>
      <c r="JS40" s="127"/>
      <c r="JT40" s="127"/>
      <c r="JU40" s="127"/>
      <c r="JV40" s="127"/>
      <c r="JW40" s="127"/>
      <c r="JX40" s="127"/>
      <c r="JY40" s="127"/>
      <c r="JZ40" s="127"/>
      <c r="KA40" s="127"/>
      <c r="KB40" s="127"/>
      <c r="KC40" s="127"/>
      <c r="KD40" s="127"/>
      <c r="KE40" s="127"/>
      <c r="KF40" s="127"/>
      <c r="KG40" s="127"/>
      <c r="KH40" s="127"/>
      <c r="KI40" s="127"/>
      <c r="KJ40" s="127"/>
      <c r="KK40" s="127"/>
      <c r="KL40" s="127"/>
      <c r="KM40" s="127"/>
      <c r="KN40" s="127"/>
      <c r="KO40" s="127"/>
      <c r="KP40" s="127"/>
      <c r="KQ40" s="127"/>
      <c r="KR40" s="127"/>
      <c r="KS40" s="127"/>
      <c r="KT40" s="127"/>
      <c r="KU40" s="127"/>
      <c r="KV40" s="127"/>
      <c r="KW40" s="127"/>
      <c r="KX40" s="127"/>
      <c r="KY40" s="127"/>
      <c r="KZ40" s="127"/>
      <c r="LA40" s="127"/>
      <c r="LB40" s="127"/>
      <c r="LC40" s="127"/>
      <c r="LD40" s="127"/>
      <c r="LE40" s="127"/>
      <c r="LF40" s="127"/>
      <c r="LG40" s="127"/>
      <c r="LH40" s="127"/>
      <c r="LI40" s="127"/>
      <c r="LJ40" s="127"/>
      <c r="LK40" s="127"/>
      <c r="LL40" s="127"/>
      <c r="LM40" s="127"/>
      <c r="LN40" s="127"/>
      <c r="LO40" s="127"/>
      <c r="LP40" s="127"/>
      <c r="LQ40" s="127"/>
      <c r="LR40" s="127"/>
      <c r="LS40" s="127"/>
      <c r="LT40" s="127"/>
      <c r="LU40" s="127"/>
      <c r="LV40" s="127"/>
      <c r="LW40" s="127"/>
      <c r="LX40" s="127"/>
      <c r="LY40" s="127"/>
      <c r="LZ40" s="127"/>
      <c r="MA40" s="127"/>
      <c r="MB40" s="127"/>
      <c r="MC40" s="127"/>
      <c r="MD40" s="127"/>
      <c r="ME40" s="127"/>
      <c r="MF40" s="127"/>
      <c r="MG40" s="127"/>
      <c r="MH40" s="127"/>
      <c r="MI40" s="127"/>
      <c r="MJ40" s="127"/>
      <c r="MK40" s="127"/>
      <c r="ML40" s="127"/>
      <c r="MM40" s="127"/>
      <c r="MN40" s="127"/>
      <c r="MO40" s="127"/>
      <c r="MP40" s="127"/>
      <c r="MQ40" s="127"/>
      <c r="MR40" s="127"/>
      <c r="MS40" s="127"/>
      <c r="MT40" s="127"/>
      <c r="MU40" s="127"/>
      <c r="MV40" s="127"/>
      <c r="MW40" s="127"/>
      <c r="MX40" s="127"/>
      <c r="MY40" s="127"/>
      <c r="MZ40" s="127"/>
      <c r="NA40" s="127"/>
      <c r="NB40" s="127"/>
      <c r="NC40" s="127"/>
      <c r="ND40" s="127"/>
      <c r="NE40" s="127"/>
      <c r="NF40" s="127"/>
      <c r="NG40" s="127"/>
      <c r="NH40" s="127"/>
      <c r="NI40" s="127"/>
      <c r="NJ40" s="127"/>
      <c r="NK40" s="127"/>
      <c r="NL40" s="127"/>
      <c r="NM40" s="127"/>
      <c r="NN40" s="127"/>
      <c r="NO40" s="127"/>
      <c r="NP40" s="127"/>
      <c r="NQ40" s="127"/>
      <c r="NR40" s="127"/>
      <c r="NS40" s="127"/>
      <c r="NT40" s="127"/>
      <c r="NU40" s="127"/>
      <c r="NV40" s="127"/>
      <c r="NW40" s="127"/>
      <c r="NX40" s="127"/>
      <c r="NY40" s="127"/>
      <c r="NZ40" s="127"/>
      <c r="OA40" s="127"/>
      <c r="OB40" s="127"/>
      <c r="OC40" s="127"/>
      <c r="OD40" s="127"/>
      <c r="OE40" s="127"/>
      <c r="OF40" s="127"/>
      <c r="OG40" s="127"/>
      <c r="OH40" s="127"/>
      <c r="OI40" s="127"/>
      <c r="OJ40" s="127"/>
      <c r="OK40" s="127"/>
      <c r="OL40" s="127"/>
      <c r="OM40" s="127"/>
      <c r="ON40" s="127"/>
      <c r="OO40" s="127"/>
      <c r="OP40" s="127"/>
      <c r="OQ40" s="127"/>
      <c r="OR40" s="127"/>
      <c r="OS40" s="127"/>
      <c r="OT40" s="127"/>
      <c r="OU40" s="127"/>
      <c r="OV40" s="127"/>
      <c r="OW40" s="127"/>
      <c r="OX40" s="127"/>
      <c r="OY40" s="127"/>
      <c r="OZ40" s="127"/>
      <c r="PA40" s="127"/>
      <c r="PB40" s="127"/>
      <c r="PC40" s="127"/>
      <c r="PD40" s="127"/>
      <c r="PE40" s="127"/>
      <c r="PF40" s="127"/>
      <c r="PG40" s="127"/>
      <c r="PH40" s="127"/>
      <c r="PI40" s="127"/>
      <c r="PJ40" s="127"/>
      <c r="PK40" s="127"/>
      <c r="PL40" s="127"/>
      <c r="PM40" s="127"/>
      <c r="PN40" s="127"/>
      <c r="PO40" s="127"/>
      <c r="PP40" s="127"/>
      <c r="PQ40" s="127"/>
      <c r="PR40" s="127"/>
      <c r="PS40" s="127"/>
      <c r="PT40" s="127"/>
      <c r="PU40" s="127"/>
      <c r="PV40" s="127"/>
      <c r="PW40" s="127"/>
      <c r="PX40" s="127"/>
      <c r="PY40" s="127"/>
      <c r="PZ40" s="127"/>
      <c r="QA40" s="127"/>
      <c r="QB40" s="127"/>
      <c r="QC40" s="127"/>
      <c r="QD40" s="127"/>
      <c r="QE40" s="127"/>
      <c r="QF40" s="127"/>
      <c r="QG40" s="127"/>
      <c r="QH40" s="127"/>
      <c r="QI40" s="127"/>
      <c r="QJ40" s="127"/>
      <c r="QK40" s="127"/>
      <c r="QL40" s="127"/>
      <c r="QM40" s="127"/>
      <c r="QN40" s="127"/>
      <c r="QO40" s="127"/>
      <c r="QP40" s="127"/>
      <c r="QQ40" s="127"/>
      <c r="QR40" s="127"/>
      <c r="QS40" s="127"/>
      <c r="QT40" s="127"/>
      <c r="QU40" s="127"/>
      <c r="QV40" s="127"/>
      <c r="QW40" s="127"/>
      <c r="QX40" s="127"/>
      <c r="QY40" s="127"/>
      <c r="QZ40" s="127"/>
      <c r="RA40" s="127"/>
      <c r="RB40" s="127"/>
      <c r="RC40" s="127"/>
      <c r="RD40" s="127"/>
      <c r="RE40" s="127"/>
      <c r="RF40" s="127"/>
      <c r="RG40" s="127"/>
      <c r="RH40" s="127"/>
      <c r="RI40" s="127"/>
      <c r="RJ40" s="127"/>
      <c r="RK40" s="127"/>
      <c r="RL40" s="127"/>
      <c r="RM40" s="127"/>
      <c r="RN40" s="127"/>
      <c r="RO40" s="127"/>
      <c r="RP40" s="127"/>
      <c r="RQ40" s="127"/>
      <c r="RR40" s="127"/>
      <c r="RS40" s="127"/>
      <c r="RT40" s="127"/>
      <c r="RU40" s="127"/>
      <c r="RV40" s="127"/>
      <c r="RW40" s="127"/>
      <c r="RX40" s="127"/>
      <c r="RY40" s="127"/>
      <c r="RZ40" s="127"/>
      <c r="SA40" s="127"/>
      <c r="SB40" s="127"/>
      <c r="SC40" s="127"/>
      <c r="SD40" s="127"/>
      <c r="SE40" s="127"/>
      <c r="SF40" s="127"/>
      <c r="SG40" s="127"/>
      <c r="SH40" s="127"/>
      <c r="SI40" s="127"/>
      <c r="SJ40" s="127"/>
      <c r="SK40" s="127"/>
      <c r="SL40" s="127"/>
      <c r="SM40" s="127"/>
      <c r="SN40" s="127"/>
      <c r="SO40" s="127"/>
      <c r="SP40" s="127"/>
      <c r="SQ40" s="127"/>
      <c r="SR40" s="127"/>
      <c r="SS40" s="127"/>
      <c r="ST40" s="127"/>
      <c r="SU40" s="127"/>
      <c r="SV40" s="127"/>
      <c r="SW40" s="127"/>
      <c r="SX40" s="127"/>
      <c r="SY40" s="127"/>
      <c r="SZ40" s="127"/>
      <c r="TA40" s="127"/>
      <c r="TB40" s="127"/>
      <c r="TC40" s="127"/>
      <c r="TD40" s="127"/>
      <c r="TE40" s="127"/>
      <c r="TF40" s="127"/>
      <c r="TG40" s="127"/>
      <c r="TH40" s="127"/>
      <c r="TI40" s="127"/>
      <c r="TJ40" s="127"/>
      <c r="TK40" s="127"/>
      <c r="TL40" s="127"/>
      <c r="TM40" s="127"/>
      <c r="TN40" s="127"/>
      <c r="TO40" s="127"/>
      <c r="TP40" s="127"/>
      <c r="TQ40" s="127"/>
      <c r="TR40" s="127"/>
      <c r="TS40" s="128"/>
      <c r="TT40" s="114"/>
      <c r="TU40" s="62"/>
    </row>
    <row r="41" spans="3:541" ht="15.75" customHeight="1">
      <c r="C41" s="126" t="s">
        <v>161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  <c r="IW41" s="127"/>
      <c r="IX41" s="127"/>
      <c r="IY41" s="127"/>
      <c r="IZ41" s="127"/>
      <c r="JA41" s="127"/>
      <c r="JB41" s="127"/>
      <c r="JC41" s="127"/>
      <c r="JD41" s="127"/>
      <c r="JE41" s="127"/>
      <c r="JF41" s="127"/>
      <c r="JG41" s="127"/>
      <c r="JH41" s="127"/>
      <c r="JI41" s="127"/>
      <c r="JJ41" s="127"/>
      <c r="JK41" s="127"/>
      <c r="JL41" s="127"/>
      <c r="JM41" s="127"/>
      <c r="JN41" s="127"/>
      <c r="JO41" s="127"/>
      <c r="JP41" s="127"/>
      <c r="JQ41" s="127"/>
      <c r="JR41" s="127"/>
      <c r="JS41" s="127"/>
      <c r="JT41" s="127"/>
      <c r="JU41" s="127"/>
      <c r="JV41" s="127"/>
      <c r="JW41" s="127"/>
      <c r="JX41" s="127"/>
      <c r="JY41" s="127"/>
      <c r="JZ41" s="127"/>
      <c r="KA41" s="127"/>
      <c r="KB41" s="127"/>
      <c r="KC41" s="127"/>
      <c r="KD41" s="127"/>
      <c r="KE41" s="127"/>
      <c r="KF41" s="127"/>
      <c r="KG41" s="127"/>
      <c r="KH41" s="127"/>
      <c r="KI41" s="127"/>
      <c r="KJ41" s="127"/>
      <c r="KK41" s="127"/>
      <c r="KL41" s="127"/>
      <c r="KM41" s="127"/>
      <c r="KN41" s="127"/>
      <c r="KO41" s="127"/>
      <c r="KP41" s="127"/>
      <c r="KQ41" s="127"/>
      <c r="KR41" s="127"/>
      <c r="KS41" s="127"/>
      <c r="KT41" s="127"/>
      <c r="KU41" s="127"/>
      <c r="KV41" s="127"/>
      <c r="KW41" s="127"/>
      <c r="KX41" s="127"/>
      <c r="KY41" s="127"/>
      <c r="KZ41" s="127"/>
      <c r="LA41" s="127"/>
      <c r="LB41" s="127"/>
      <c r="LC41" s="127"/>
      <c r="LD41" s="127"/>
      <c r="LE41" s="127"/>
      <c r="LF41" s="127"/>
      <c r="LG41" s="127"/>
      <c r="LH41" s="127"/>
      <c r="LI41" s="127"/>
      <c r="LJ41" s="127"/>
      <c r="LK41" s="127"/>
      <c r="LL41" s="127"/>
      <c r="LM41" s="127"/>
      <c r="LN41" s="127"/>
      <c r="LO41" s="127"/>
      <c r="LP41" s="127"/>
      <c r="LQ41" s="127"/>
      <c r="LR41" s="127"/>
      <c r="LS41" s="127"/>
      <c r="LT41" s="127"/>
      <c r="LU41" s="127"/>
      <c r="LV41" s="127"/>
      <c r="LW41" s="127"/>
      <c r="LX41" s="127"/>
      <c r="LY41" s="127"/>
      <c r="LZ41" s="127"/>
      <c r="MA41" s="127"/>
      <c r="MB41" s="127"/>
      <c r="MC41" s="127"/>
      <c r="MD41" s="127"/>
      <c r="ME41" s="127"/>
      <c r="MF41" s="127"/>
      <c r="MG41" s="127"/>
      <c r="MH41" s="127"/>
      <c r="MI41" s="127"/>
      <c r="MJ41" s="127"/>
      <c r="MK41" s="127"/>
      <c r="ML41" s="127"/>
      <c r="MM41" s="127"/>
      <c r="MN41" s="127"/>
      <c r="MO41" s="127"/>
      <c r="MP41" s="127"/>
      <c r="MQ41" s="127"/>
      <c r="MR41" s="127"/>
      <c r="MS41" s="127"/>
      <c r="MT41" s="127"/>
      <c r="MU41" s="127"/>
      <c r="MV41" s="127"/>
      <c r="MW41" s="127"/>
      <c r="MX41" s="127"/>
      <c r="MY41" s="127"/>
      <c r="MZ41" s="127"/>
      <c r="NA41" s="127"/>
      <c r="NB41" s="127"/>
      <c r="NC41" s="127"/>
      <c r="ND41" s="127"/>
      <c r="NE41" s="127"/>
      <c r="NF41" s="127"/>
      <c r="NG41" s="127"/>
      <c r="NH41" s="127"/>
      <c r="NI41" s="127"/>
      <c r="NJ41" s="127"/>
      <c r="NK41" s="127"/>
      <c r="NL41" s="127"/>
      <c r="NM41" s="127"/>
      <c r="NN41" s="127"/>
      <c r="NO41" s="127"/>
      <c r="NP41" s="127"/>
      <c r="NQ41" s="127"/>
      <c r="NR41" s="127"/>
      <c r="NS41" s="127"/>
      <c r="NT41" s="127"/>
      <c r="NU41" s="127"/>
      <c r="NV41" s="127"/>
      <c r="NW41" s="127"/>
      <c r="NX41" s="127"/>
      <c r="NY41" s="127"/>
      <c r="NZ41" s="127"/>
      <c r="OA41" s="127"/>
      <c r="OB41" s="127"/>
      <c r="OC41" s="127"/>
      <c r="OD41" s="127"/>
      <c r="OE41" s="127"/>
      <c r="OF41" s="127"/>
      <c r="OG41" s="127"/>
      <c r="OH41" s="127"/>
      <c r="OI41" s="127"/>
      <c r="OJ41" s="127"/>
      <c r="OK41" s="127"/>
      <c r="OL41" s="127"/>
      <c r="OM41" s="127"/>
      <c r="ON41" s="127"/>
      <c r="OO41" s="127"/>
      <c r="OP41" s="127"/>
      <c r="OQ41" s="127"/>
      <c r="OR41" s="127"/>
      <c r="OS41" s="127"/>
      <c r="OT41" s="127"/>
      <c r="OU41" s="127"/>
      <c r="OV41" s="127"/>
      <c r="OW41" s="127"/>
      <c r="OX41" s="127"/>
      <c r="OY41" s="127"/>
      <c r="OZ41" s="127"/>
      <c r="PA41" s="127"/>
      <c r="PB41" s="127"/>
      <c r="PC41" s="127"/>
      <c r="PD41" s="127"/>
      <c r="PE41" s="127"/>
      <c r="PF41" s="127"/>
      <c r="PG41" s="127"/>
      <c r="PH41" s="127"/>
      <c r="PI41" s="127"/>
      <c r="PJ41" s="127"/>
      <c r="PK41" s="127"/>
      <c r="PL41" s="127"/>
      <c r="PM41" s="127"/>
      <c r="PN41" s="127"/>
      <c r="PO41" s="127"/>
      <c r="PP41" s="127"/>
      <c r="PQ41" s="127"/>
      <c r="PR41" s="127"/>
      <c r="PS41" s="127"/>
      <c r="PT41" s="127"/>
      <c r="PU41" s="127"/>
      <c r="PV41" s="127"/>
      <c r="PW41" s="127"/>
      <c r="PX41" s="127"/>
      <c r="PY41" s="127"/>
      <c r="PZ41" s="127"/>
      <c r="QA41" s="127"/>
      <c r="QB41" s="127"/>
      <c r="QC41" s="127"/>
      <c r="QD41" s="127"/>
      <c r="QE41" s="127"/>
      <c r="QF41" s="127"/>
      <c r="QG41" s="127"/>
      <c r="QH41" s="127"/>
      <c r="QI41" s="127"/>
      <c r="QJ41" s="127"/>
      <c r="QK41" s="127"/>
      <c r="QL41" s="127"/>
      <c r="QM41" s="127"/>
      <c r="QN41" s="127"/>
      <c r="QO41" s="127"/>
      <c r="QP41" s="127"/>
      <c r="QQ41" s="127"/>
      <c r="QR41" s="127"/>
      <c r="QS41" s="127"/>
      <c r="QT41" s="127"/>
      <c r="QU41" s="127"/>
      <c r="QV41" s="127"/>
      <c r="QW41" s="127"/>
      <c r="QX41" s="127"/>
      <c r="QY41" s="127"/>
      <c r="QZ41" s="127"/>
      <c r="RA41" s="127"/>
      <c r="RB41" s="127"/>
      <c r="RC41" s="127"/>
      <c r="RD41" s="127"/>
      <c r="RE41" s="127"/>
      <c r="RF41" s="127"/>
      <c r="RG41" s="127"/>
      <c r="RH41" s="127"/>
      <c r="RI41" s="127"/>
      <c r="RJ41" s="127"/>
      <c r="RK41" s="127"/>
      <c r="RL41" s="127"/>
      <c r="RM41" s="127"/>
      <c r="RN41" s="127"/>
      <c r="RO41" s="127"/>
      <c r="RP41" s="127"/>
      <c r="RQ41" s="127"/>
      <c r="RR41" s="127"/>
      <c r="RS41" s="127"/>
      <c r="RT41" s="127"/>
      <c r="RU41" s="127"/>
      <c r="RV41" s="127"/>
      <c r="RW41" s="127"/>
      <c r="RX41" s="127"/>
      <c r="RY41" s="127"/>
      <c r="RZ41" s="127"/>
      <c r="SA41" s="127"/>
      <c r="SB41" s="127"/>
      <c r="SC41" s="127"/>
      <c r="SD41" s="127"/>
      <c r="SE41" s="127"/>
      <c r="SF41" s="127"/>
      <c r="SG41" s="127"/>
      <c r="SH41" s="127"/>
      <c r="SI41" s="127"/>
      <c r="SJ41" s="127"/>
      <c r="SK41" s="127"/>
      <c r="SL41" s="127"/>
      <c r="SM41" s="127"/>
      <c r="SN41" s="127"/>
      <c r="SO41" s="127"/>
      <c r="SP41" s="127"/>
      <c r="SQ41" s="127"/>
      <c r="SR41" s="127"/>
      <c r="SS41" s="127"/>
      <c r="ST41" s="127"/>
      <c r="SU41" s="127"/>
      <c r="SV41" s="127"/>
      <c r="SW41" s="127"/>
      <c r="SX41" s="127"/>
      <c r="SY41" s="127"/>
      <c r="SZ41" s="127"/>
      <c r="TA41" s="127"/>
      <c r="TB41" s="127"/>
      <c r="TC41" s="127"/>
      <c r="TD41" s="127"/>
      <c r="TE41" s="127"/>
      <c r="TF41" s="127"/>
      <c r="TG41" s="127"/>
      <c r="TH41" s="127"/>
      <c r="TI41" s="127"/>
      <c r="TJ41" s="127"/>
      <c r="TK41" s="127"/>
      <c r="TL41" s="127"/>
      <c r="TM41" s="127"/>
      <c r="TN41" s="127"/>
      <c r="TO41" s="127"/>
      <c r="TP41" s="127"/>
      <c r="TQ41" s="127"/>
      <c r="TR41" s="127"/>
      <c r="TS41" s="128"/>
      <c r="TT41" s="114"/>
      <c r="TU41" s="62"/>
    </row>
    <row r="42" spans="3:541" ht="15.75" customHeight="1">
      <c r="C42" s="150" t="s">
        <v>174</v>
      </c>
      <c r="D42" s="144"/>
      <c r="E42" s="144"/>
      <c r="F42" s="144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  <c r="IW42" s="127"/>
      <c r="IX42" s="127"/>
      <c r="IY42" s="127"/>
      <c r="IZ42" s="127"/>
      <c r="JA42" s="127"/>
      <c r="JB42" s="127"/>
      <c r="JC42" s="127"/>
      <c r="JD42" s="127"/>
      <c r="JE42" s="127"/>
      <c r="JF42" s="127"/>
      <c r="JG42" s="127"/>
      <c r="JH42" s="127"/>
      <c r="JI42" s="127"/>
      <c r="JJ42" s="127"/>
      <c r="JK42" s="127"/>
      <c r="JL42" s="127"/>
      <c r="JM42" s="127"/>
      <c r="JN42" s="127"/>
      <c r="JO42" s="127"/>
      <c r="JP42" s="127"/>
      <c r="JQ42" s="127"/>
      <c r="JR42" s="127"/>
      <c r="JS42" s="127"/>
      <c r="JT42" s="127"/>
      <c r="JU42" s="127"/>
      <c r="JV42" s="127"/>
      <c r="JW42" s="127"/>
      <c r="JX42" s="127"/>
      <c r="JY42" s="127"/>
      <c r="JZ42" s="127"/>
      <c r="KA42" s="127"/>
      <c r="KB42" s="127"/>
      <c r="KC42" s="127"/>
      <c r="KD42" s="127"/>
      <c r="KE42" s="127"/>
      <c r="KF42" s="127"/>
      <c r="KG42" s="127"/>
      <c r="KH42" s="127"/>
      <c r="KI42" s="127"/>
      <c r="KJ42" s="127"/>
      <c r="KK42" s="127"/>
      <c r="KL42" s="127"/>
      <c r="KM42" s="127"/>
      <c r="KN42" s="127"/>
      <c r="KO42" s="127"/>
      <c r="KP42" s="127"/>
      <c r="KQ42" s="127"/>
      <c r="KR42" s="127"/>
      <c r="KS42" s="127"/>
      <c r="KT42" s="127"/>
      <c r="KU42" s="127"/>
      <c r="KV42" s="127"/>
      <c r="KW42" s="127"/>
      <c r="KX42" s="127"/>
      <c r="KY42" s="127"/>
      <c r="KZ42" s="127"/>
      <c r="LA42" s="127"/>
      <c r="LB42" s="127"/>
      <c r="LC42" s="127"/>
      <c r="LD42" s="127"/>
      <c r="LE42" s="127"/>
      <c r="LF42" s="127"/>
      <c r="LG42" s="127"/>
      <c r="LH42" s="127"/>
      <c r="LI42" s="127"/>
      <c r="LJ42" s="127"/>
      <c r="LK42" s="127"/>
      <c r="LL42" s="127"/>
      <c r="LM42" s="127"/>
      <c r="LN42" s="127"/>
      <c r="LO42" s="127"/>
      <c r="LP42" s="127"/>
      <c r="LQ42" s="127"/>
      <c r="LR42" s="127"/>
      <c r="LS42" s="127"/>
      <c r="LT42" s="127"/>
      <c r="LU42" s="127"/>
      <c r="LV42" s="127"/>
      <c r="LW42" s="127"/>
      <c r="LX42" s="127"/>
      <c r="LY42" s="127"/>
      <c r="LZ42" s="127"/>
      <c r="MA42" s="127"/>
      <c r="MB42" s="127"/>
      <c r="MC42" s="127"/>
      <c r="MD42" s="127"/>
      <c r="ME42" s="127"/>
      <c r="MF42" s="127"/>
      <c r="MG42" s="127"/>
      <c r="MH42" s="127"/>
      <c r="MI42" s="127"/>
      <c r="MJ42" s="127"/>
      <c r="MK42" s="127"/>
      <c r="ML42" s="127"/>
      <c r="MM42" s="127"/>
      <c r="MN42" s="127"/>
      <c r="MO42" s="127"/>
      <c r="MP42" s="127"/>
      <c r="MQ42" s="127"/>
      <c r="MR42" s="127"/>
      <c r="MS42" s="127"/>
      <c r="MT42" s="127"/>
      <c r="MU42" s="127"/>
      <c r="MV42" s="127"/>
      <c r="MW42" s="127"/>
      <c r="MX42" s="127"/>
      <c r="MY42" s="127"/>
      <c r="MZ42" s="127"/>
      <c r="NA42" s="127"/>
      <c r="NB42" s="127"/>
      <c r="NC42" s="127"/>
      <c r="ND42" s="127"/>
      <c r="NE42" s="127"/>
      <c r="NF42" s="127"/>
      <c r="NG42" s="127"/>
      <c r="NH42" s="127"/>
      <c r="NI42" s="127"/>
      <c r="NJ42" s="127"/>
      <c r="NK42" s="127"/>
      <c r="NL42" s="127"/>
      <c r="NM42" s="127"/>
      <c r="NN42" s="127"/>
      <c r="NO42" s="127"/>
      <c r="NP42" s="127"/>
      <c r="NQ42" s="127"/>
      <c r="NR42" s="127"/>
      <c r="NS42" s="127"/>
      <c r="NT42" s="127"/>
      <c r="NU42" s="127"/>
      <c r="NV42" s="127"/>
      <c r="NW42" s="127"/>
      <c r="NX42" s="127"/>
      <c r="NY42" s="127"/>
      <c r="NZ42" s="127"/>
      <c r="OA42" s="127"/>
      <c r="OB42" s="127"/>
      <c r="OC42" s="127"/>
      <c r="OD42" s="127"/>
      <c r="OE42" s="127"/>
      <c r="OF42" s="127"/>
      <c r="OG42" s="127"/>
      <c r="OH42" s="127"/>
      <c r="OI42" s="127"/>
      <c r="OJ42" s="127"/>
      <c r="OK42" s="127"/>
      <c r="OL42" s="127"/>
      <c r="OM42" s="127"/>
      <c r="ON42" s="127"/>
      <c r="OO42" s="127"/>
      <c r="OP42" s="127"/>
      <c r="OQ42" s="127"/>
      <c r="OR42" s="127"/>
      <c r="OS42" s="127"/>
      <c r="OT42" s="127"/>
      <c r="OU42" s="127"/>
      <c r="OV42" s="127"/>
      <c r="OW42" s="127"/>
      <c r="OX42" s="127"/>
      <c r="OY42" s="127"/>
      <c r="OZ42" s="127"/>
      <c r="PA42" s="127"/>
      <c r="PB42" s="127"/>
      <c r="PC42" s="127"/>
      <c r="PD42" s="127"/>
      <c r="PE42" s="127"/>
      <c r="PF42" s="127"/>
      <c r="PG42" s="127"/>
      <c r="PH42" s="127"/>
      <c r="PI42" s="127"/>
      <c r="PJ42" s="127"/>
      <c r="PK42" s="127"/>
      <c r="PL42" s="127"/>
      <c r="PM42" s="127"/>
      <c r="PN42" s="127"/>
      <c r="PO42" s="127"/>
      <c r="PP42" s="127"/>
      <c r="PQ42" s="127"/>
      <c r="PR42" s="127"/>
      <c r="PS42" s="127"/>
      <c r="PT42" s="127"/>
      <c r="PU42" s="127"/>
      <c r="PV42" s="127"/>
      <c r="PW42" s="127"/>
      <c r="PX42" s="127"/>
      <c r="PY42" s="127"/>
      <c r="PZ42" s="127"/>
      <c r="QA42" s="127"/>
      <c r="QB42" s="127"/>
      <c r="QC42" s="127"/>
      <c r="QD42" s="127"/>
      <c r="QE42" s="127"/>
      <c r="QF42" s="127"/>
      <c r="QG42" s="127"/>
      <c r="QH42" s="127"/>
      <c r="QI42" s="127"/>
      <c r="QJ42" s="127"/>
      <c r="QK42" s="127"/>
      <c r="QL42" s="127"/>
      <c r="QM42" s="127"/>
      <c r="QN42" s="127"/>
      <c r="QO42" s="127"/>
      <c r="QP42" s="127"/>
      <c r="QQ42" s="127"/>
      <c r="QR42" s="127"/>
      <c r="QS42" s="127"/>
      <c r="QT42" s="127"/>
      <c r="QU42" s="127"/>
      <c r="QV42" s="127"/>
      <c r="QW42" s="127"/>
      <c r="QX42" s="127"/>
      <c r="QY42" s="127"/>
      <c r="QZ42" s="127"/>
      <c r="RA42" s="127"/>
      <c r="RB42" s="127"/>
      <c r="RC42" s="127"/>
      <c r="RD42" s="127"/>
      <c r="RE42" s="127"/>
      <c r="RF42" s="127"/>
      <c r="RG42" s="127"/>
      <c r="RH42" s="127"/>
      <c r="RI42" s="127"/>
      <c r="RJ42" s="127"/>
      <c r="RK42" s="127"/>
      <c r="RL42" s="127"/>
      <c r="RM42" s="127"/>
      <c r="RN42" s="127"/>
      <c r="RO42" s="127"/>
      <c r="RP42" s="127"/>
      <c r="RQ42" s="127"/>
      <c r="RR42" s="127"/>
      <c r="RS42" s="127"/>
      <c r="RT42" s="127"/>
      <c r="RU42" s="127"/>
      <c r="RV42" s="127"/>
      <c r="RW42" s="127"/>
      <c r="RX42" s="127"/>
      <c r="RY42" s="127"/>
      <c r="RZ42" s="127"/>
      <c r="SA42" s="127"/>
      <c r="SB42" s="127"/>
      <c r="SC42" s="127"/>
      <c r="SD42" s="127"/>
      <c r="SE42" s="127"/>
      <c r="SF42" s="127"/>
      <c r="SG42" s="127"/>
      <c r="SH42" s="127"/>
      <c r="SI42" s="127"/>
      <c r="SJ42" s="127"/>
      <c r="SK42" s="127"/>
      <c r="SL42" s="127"/>
      <c r="SM42" s="127"/>
      <c r="SN42" s="127"/>
      <c r="SO42" s="127"/>
      <c r="SP42" s="127"/>
      <c r="SQ42" s="127"/>
      <c r="SR42" s="127"/>
      <c r="SS42" s="127"/>
      <c r="ST42" s="127"/>
      <c r="SU42" s="127"/>
      <c r="SV42" s="127"/>
      <c r="SW42" s="127"/>
      <c r="SX42" s="127"/>
      <c r="SY42" s="127"/>
      <c r="SZ42" s="127"/>
      <c r="TA42" s="127"/>
      <c r="TB42" s="127"/>
      <c r="TC42" s="127"/>
      <c r="TD42" s="127"/>
      <c r="TE42" s="127"/>
      <c r="TF42" s="127"/>
      <c r="TG42" s="127"/>
      <c r="TH42" s="127"/>
      <c r="TI42" s="127"/>
      <c r="TJ42" s="127"/>
      <c r="TK42" s="127"/>
      <c r="TL42" s="127"/>
      <c r="TM42" s="127"/>
      <c r="TN42" s="127"/>
      <c r="TO42" s="127"/>
      <c r="TP42" s="127"/>
      <c r="TQ42" s="127"/>
      <c r="TR42" s="127"/>
      <c r="TS42" s="128"/>
      <c r="TT42" s="114"/>
      <c r="TU42" s="62"/>
    </row>
    <row r="43" spans="3:541" ht="15.75" customHeight="1">
      <c r="C43" s="145"/>
      <c r="D43" s="148" t="s">
        <v>172</v>
      </c>
      <c r="E43" s="144"/>
      <c r="F43" s="144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  <c r="FL43" s="127"/>
      <c r="FM43" s="127"/>
      <c r="FN43" s="127"/>
      <c r="FO43" s="127"/>
      <c r="FP43" s="127"/>
      <c r="FQ43" s="127"/>
      <c r="FR43" s="127"/>
      <c r="FS43" s="127"/>
      <c r="FT43" s="127"/>
      <c r="FU43" s="127"/>
      <c r="FV43" s="127"/>
      <c r="FW43" s="127"/>
      <c r="FX43" s="127"/>
      <c r="FY43" s="127"/>
      <c r="FZ43" s="127"/>
      <c r="GA43" s="127"/>
      <c r="GB43" s="127"/>
      <c r="GC43" s="127"/>
      <c r="GD43" s="127"/>
      <c r="GE43" s="127"/>
      <c r="GF43" s="127"/>
      <c r="GG43" s="127"/>
      <c r="GH43" s="127"/>
      <c r="GI43" s="127"/>
      <c r="GJ43" s="127"/>
      <c r="GK43" s="127"/>
      <c r="GL43" s="127"/>
      <c r="GM43" s="127"/>
      <c r="GN43" s="127"/>
      <c r="GO43" s="127"/>
      <c r="GP43" s="127"/>
      <c r="GQ43" s="127"/>
      <c r="GR43" s="127"/>
      <c r="GS43" s="127"/>
      <c r="GT43" s="127"/>
      <c r="GU43" s="127"/>
      <c r="GV43" s="127"/>
      <c r="GW43" s="127"/>
      <c r="GX43" s="127"/>
      <c r="GY43" s="127"/>
      <c r="GZ43" s="127"/>
      <c r="HA43" s="127"/>
      <c r="HB43" s="127"/>
      <c r="HC43" s="127"/>
      <c r="HD43" s="127"/>
      <c r="HE43" s="127"/>
      <c r="HF43" s="127"/>
      <c r="HG43" s="127"/>
      <c r="HH43" s="127"/>
      <c r="HI43" s="127"/>
      <c r="HJ43" s="127"/>
      <c r="HK43" s="127"/>
      <c r="HL43" s="127"/>
      <c r="HM43" s="127"/>
      <c r="HN43" s="127"/>
      <c r="HO43" s="127"/>
      <c r="HP43" s="127"/>
      <c r="HQ43" s="127"/>
      <c r="HR43" s="127"/>
      <c r="HS43" s="127"/>
      <c r="HT43" s="127"/>
      <c r="HU43" s="127"/>
      <c r="HV43" s="127"/>
      <c r="HW43" s="127"/>
      <c r="HX43" s="127"/>
      <c r="HY43" s="127"/>
      <c r="HZ43" s="127"/>
      <c r="IA43" s="127"/>
      <c r="IB43" s="127"/>
      <c r="IC43" s="127"/>
      <c r="ID43" s="127"/>
      <c r="IE43" s="127"/>
      <c r="IF43" s="127"/>
      <c r="IG43" s="127"/>
      <c r="IH43" s="127"/>
      <c r="II43" s="127"/>
      <c r="IJ43" s="127"/>
      <c r="IK43" s="127"/>
      <c r="IL43" s="127"/>
      <c r="IM43" s="127"/>
      <c r="IN43" s="127"/>
      <c r="IO43" s="127"/>
      <c r="IP43" s="127"/>
      <c r="IQ43" s="127"/>
      <c r="IR43" s="127"/>
      <c r="IS43" s="127"/>
      <c r="IT43" s="127"/>
      <c r="IU43" s="127"/>
      <c r="IV43" s="127"/>
      <c r="IW43" s="127"/>
      <c r="IX43" s="127"/>
      <c r="IY43" s="127"/>
      <c r="IZ43" s="127"/>
      <c r="JA43" s="127"/>
      <c r="JB43" s="127"/>
      <c r="JC43" s="127"/>
      <c r="JD43" s="127"/>
      <c r="JE43" s="127"/>
      <c r="JF43" s="127"/>
      <c r="JG43" s="127"/>
      <c r="JH43" s="127"/>
      <c r="JI43" s="127"/>
      <c r="JJ43" s="127"/>
      <c r="JK43" s="127"/>
      <c r="JL43" s="127"/>
      <c r="JM43" s="127"/>
      <c r="JN43" s="127"/>
      <c r="JO43" s="127"/>
      <c r="JP43" s="127"/>
      <c r="JQ43" s="127"/>
      <c r="JR43" s="127"/>
      <c r="JS43" s="127"/>
      <c r="JT43" s="127"/>
      <c r="JU43" s="127"/>
      <c r="JV43" s="127"/>
      <c r="JW43" s="127"/>
      <c r="JX43" s="127"/>
      <c r="JY43" s="127"/>
      <c r="JZ43" s="127"/>
      <c r="KA43" s="127"/>
      <c r="KB43" s="127"/>
      <c r="KC43" s="127"/>
      <c r="KD43" s="127"/>
      <c r="KE43" s="127"/>
      <c r="KF43" s="127"/>
      <c r="KG43" s="127"/>
      <c r="KH43" s="127"/>
      <c r="KI43" s="127"/>
      <c r="KJ43" s="127"/>
      <c r="KK43" s="127"/>
      <c r="KL43" s="127"/>
      <c r="KM43" s="127"/>
      <c r="KN43" s="127"/>
      <c r="KO43" s="127"/>
      <c r="KP43" s="127"/>
      <c r="KQ43" s="127"/>
      <c r="KR43" s="127"/>
      <c r="KS43" s="127"/>
      <c r="KT43" s="127"/>
      <c r="KU43" s="127"/>
      <c r="KV43" s="127"/>
      <c r="KW43" s="127"/>
      <c r="KX43" s="127"/>
      <c r="KY43" s="127"/>
      <c r="KZ43" s="127"/>
      <c r="LA43" s="127"/>
      <c r="LB43" s="127"/>
      <c r="LC43" s="127"/>
      <c r="LD43" s="127"/>
      <c r="LE43" s="127"/>
      <c r="LF43" s="127"/>
      <c r="LG43" s="127"/>
      <c r="LH43" s="127"/>
      <c r="LI43" s="127"/>
      <c r="LJ43" s="127"/>
      <c r="LK43" s="127"/>
      <c r="LL43" s="127"/>
      <c r="LM43" s="127"/>
      <c r="LN43" s="127"/>
      <c r="LO43" s="127"/>
      <c r="LP43" s="127"/>
      <c r="LQ43" s="127"/>
      <c r="LR43" s="127"/>
      <c r="LS43" s="127"/>
      <c r="LT43" s="127"/>
      <c r="LU43" s="127"/>
      <c r="LV43" s="127"/>
      <c r="LW43" s="127"/>
      <c r="LX43" s="127"/>
      <c r="LY43" s="127"/>
      <c r="LZ43" s="127"/>
      <c r="MA43" s="127"/>
      <c r="MB43" s="127"/>
      <c r="MC43" s="127"/>
      <c r="MD43" s="127"/>
      <c r="ME43" s="127"/>
      <c r="MF43" s="127"/>
      <c r="MG43" s="127"/>
      <c r="MH43" s="127"/>
      <c r="MI43" s="127"/>
      <c r="MJ43" s="127"/>
      <c r="MK43" s="127"/>
      <c r="ML43" s="127"/>
      <c r="MM43" s="127"/>
      <c r="MN43" s="127"/>
      <c r="MO43" s="127"/>
      <c r="MP43" s="127"/>
      <c r="MQ43" s="127"/>
      <c r="MR43" s="127"/>
      <c r="MS43" s="127"/>
      <c r="MT43" s="127"/>
      <c r="MU43" s="127"/>
      <c r="MV43" s="127"/>
      <c r="MW43" s="127"/>
      <c r="MX43" s="127"/>
      <c r="MY43" s="127"/>
      <c r="MZ43" s="127"/>
      <c r="NA43" s="127"/>
      <c r="NB43" s="127"/>
      <c r="NC43" s="127"/>
      <c r="ND43" s="127"/>
      <c r="NE43" s="127"/>
      <c r="NF43" s="127"/>
      <c r="NG43" s="127"/>
      <c r="NH43" s="127"/>
      <c r="NI43" s="127"/>
      <c r="NJ43" s="127"/>
      <c r="NK43" s="127"/>
      <c r="NL43" s="127"/>
      <c r="NM43" s="127"/>
      <c r="NN43" s="127"/>
      <c r="NO43" s="127"/>
      <c r="NP43" s="127"/>
      <c r="NQ43" s="127"/>
      <c r="NR43" s="127"/>
      <c r="NS43" s="127"/>
      <c r="NT43" s="127"/>
      <c r="NU43" s="127"/>
      <c r="NV43" s="127"/>
      <c r="NW43" s="127"/>
      <c r="NX43" s="127"/>
      <c r="NY43" s="127"/>
      <c r="NZ43" s="127"/>
      <c r="OA43" s="127"/>
      <c r="OB43" s="127"/>
      <c r="OC43" s="127"/>
      <c r="OD43" s="127"/>
      <c r="OE43" s="127"/>
      <c r="OF43" s="127"/>
      <c r="OG43" s="127"/>
      <c r="OH43" s="127"/>
      <c r="OI43" s="127"/>
      <c r="OJ43" s="127"/>
      <c r="OK43" s="127"/>
      <c r="OL43" s="127"/>
      <c r="OM43" s="127"/>
      <c r="ON43" s="127"/>
      <c r="OO43" s="127"/>
      <c r="OP43" s="127"/>
      <c r="OQ43" s="127"/>
      <c r="OR43" s="127"/>
      <c r="OS43" s="127"/>
      <c r="OT43" s="127"/>
      <c r="OU43" s="127"/>
      <c r="OV43" s="127"/>
      <c r="OW43" s="127"/>
      <c r="OX43" s="127"/>
      <c r="OY43" s="127"/>
      <c r="OZ43" s="127"/>
      <c r="PA43" s="127"/>
      <c r="PB43" s="127"/>
      <c r="PC43" s="127"/>
      <c r="PD43" s="127"/>
      <c r="PE43" s="127"/>
      <c r="PF43" s="127"/>
      <c r="PG43" s="127"/>
      <c r="PH43" s="127"/>
      <c r="PI43" s="127"/>
      <c r="PJ43" s="127"/>
      <c r="PK43" s="127"/>
      <c r="PL43" s="127"/>
      <c r="PM43" s="127"/>
      <c r="PN43" s="127"/>
      <c r="PO43" s="127"/>
      <c r="PP43" s="127"/>
      <c r="PQ43" s="127"/>
      <c r="PR43" s="127"/>
      <c r="PS43" s="127"/>
      <c r="PT43" s="127"/>
      <c r="PU43" s="127"/>
      <c r="PV43" s="127"/>
      <c r="PW43" s="127"/>
      <c r="PX43" s="127"/>
      <c r="PY43" s="127"/>
      <c r="PZ43" s="127"/>
      <c r="QA43" s="127"/>
      <c r="QB43" s="127"/>
      <c r="QC43" s="127"/>
      <c r="QD43" s="127"/>
      <c r="QE43" s="127"/>
      <c r="QF43" s="127"/>
      <c r="QG43" s="127"/>
      <c r="QH43" s="127"/>
      <c r="QI43" s="127"/>
      <c r="QJ43" s="127"/>
      <c r="QK43" s="127"/>
      <c r="QL43" s="127"/>
      <c r="QM43" s="127"/>
      <c r="QN43" s="127"/>
      <c r="QO43" s="127"/>
      <c r="QP43" s="127"/>
      <c r="QQ43" s="127"/>
      <c r="QR43" s="127"/>
      <c r="QS43" s="127"/>
      <c r="QT43" s="127"/>
      <c r="QU43" s="127"/>
      <c r="QV43" s="127"/>
      <c r="QW43" s="127"/>
      <c r="QX43" s="127"/>
      <c r="QY43" s="127"/>
      <c r="QZ43" s="127"/>
      <c r="RA43" s="127"/>
      <c r="RB43" s="127"/>
      <c r="RC43" s="127"/>
      <c r="RD43" s="127"/>
      <c r="RE43" s="127"/>
      <c r="RF43" s="127"/>
      <c r="RG43" s="127"/>
      <c r="RH43" s="127"/>
      <c r="RI43" s="127"/>
      <c r="RJ43" s="127"/>
      <c r="RK43" s="127"/>
      <c r="RL43" s="127"/>
      <c r="RM43" s="127"/>
      <c r="RN43" s="127"/>
      <c r="RO43" s="127"/>
      <c r="RP43" s="127"/>
      <c r="RQ43" s="127"/>
      <c r="RR43" s="127"/>
      <c r="RS43" s="127"/>
      <c r="RT43" s="127"/>
      <c r="RU43" s="127"/>
      <c r="RV43" s="127"/>
      <c r="RW43" s="127"/>
      <c r="RX43" s="127"/>
      <c r="RY43" s="127"/>
      <c r="RZ43" s="127"/>
      <c r="SA43" s="127"/>
      <c r="SB43" s="127"/>
      <c r="SC43" s="127"/>
      <c r="SD43" s="127"/>
      <c r="SE43" s="127"/>
      <c r="SF43" s="127"/>
      <c r="SG43" s="127"/>
      <c r="SH43" s="127"/>
      <c r="SI43" s="127"/>
      <c r="SJ43" s="127"/>
      <c r="SK43" s="127"/>
      <c r="SL43" s="127"/>
      <c r="SM43" s="127"/>
      <c r="SN43" s="127"/>
      <c r="SO43" s="127"/>
      <c r="SP43" s="127"/>
      <c r="SQ43" s="127"/>
      <c r="SR43" s="127"/>
      <c r="SS43" s="127"/>
      <c r="ST43" s="127"/>
      <c r="SU43" s="127"/>
      <c r="SV43" s="127"/>
      <c r="SW43" s="127"/>
      <c r="SX43" s="127"/>
      <c r="SY43" s="127"/>
      <c r="SZ43" s="127"/>
      <c r="TA43" s="127"/>
      <c r="TB43" s="127"/>
      <c r="TC43" s="127"/>
      <c r="TD43" s="127"/>
      <c r="TE43" s="127"/>
      <c r="TF43" s="127"/>
      <c r="TG43" s="127"/>
      <c r="TH43" s="127"/>
      <c r="TI43" s="127"/>
      <c r="TJ43" s="127"/>
      <c r="TK43" s="127"/>
      <c r="TL43" s="127"/>
      <c r="TM43" s="127"/>
      <c r="TN43" s="127"/>
      <c r="TO43" s="127"/>
      <c r="TP43" s="127"/>
      <c r="TQ43" s="127"/>
      <c r="TR43" s="127"/>
      <c r="TS43" s="128"/>
      <c r="TT43" s="114"/>
      <c r="TU43" s="62"/>
    </row>
    <row r="44" spans="3:541" ht="15.75" customHeight="1" thickBot="1">
      <c r="C44" s="146"/>
      <c r="D44" s="149" t="s">
        <v>173</v>
      </c>
      <c r="E44" s="147"/>
      <c r="F44" s="147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  <c r="IW44" s="130"/>
      <c r="IX44" s="130"/>
      <c r="IY44" s="130"/>
      <c r="IZ44" s="130"/>
      <c r="JA44" s="130"/>
      <c r="JB44" s="130"/>
      <c r="JC44" s="130"/>
      <c r="JD44" s="130"/>
      <c r="JE44" s="130"/>
      <c r="JF44" s="130"/>
      <c r="JG44" s="130"/>
      <c r="JH44" s="130"/>
      <c r="JI44" s="130"/>
      <c r="JJ44" s="130"/>
      <c r="JK44" s="130"/>
      <c r="JL44" s="130"/>
      <c r="JM44" s="130"/>
      <c r="JN44" s="130"/>
      <c r="JO44" s="130"/>
      <c r="JP44" s="130"/>
      <c r="JQ44" s="130"/>
      <c r="JR44" s="130"/>
      <c r="JS44" s="130"/>
      <c r="JT44" s="130"/>
      <c r="JU44" s="130"/>
      <c r="JV44" s="130"/>
      <c r="JW44" s="130"/>
      <c r="JX44" s="130"/>
      <c r="JY44" s="130"/>
      <c r="JZ44" s="130"/>
      <c r="KA44" s="130"/>
      <c r="KB44" s="130"/>
      <c r="KC44" s="130"/>
      <c r="KD44" s="130"/>
      <c r="KE44" s="130"/>
      <c r="KF44" s="130"/>
      <c r="KG44" s="130"/>
      <c r="KH44" s="130"/>
      <c r="KI44" s="130"/>
      <c r="KJ44" s="130"/>
      <c r="KK44" s="130"/>
      <c r="KL44" s="130"/>
      <c r="KM44" s="130"/>
      <c r="KN44" s="130"/>
      <c r="KO44" s="130"/>
      <c r="KP44" s="130"/>
      <c r="KQ44" s="130"/>
      <c r="KR44" s="130"/>
      <c r="KS44" s="130"/>
      <c r="KT44" s="130"/>
      <c r="KU44" s="130"/>
      <c r="KV44" s="130"/>
      <c r="KW44" s="130"/>
      <c r="KX44" s="130"/>
      <c r="KY44" s="130"/>
      <c r="KZ44" s="130"/>
      <c r="LA44" s="130"/>
      <c r="LB44" s="130"/>
      <c r="LC44" s="130"/>
      <c r="LD44" s="130"/>
      <c r="LE44" s="130"/>
      <c r="LF44" s="130"/>
      <c r="LG44" s="130"/>
      <c r="LH44" s="130"/>
      <c r="LI44" s="130"/>
      <c r="LJ44" s="130"/>
      <c r="LK44" s="130"/>
      <c r="LL44" s="130"/>
      <c r="LM44" s="130"/>
      <c r="LN44" s="130"/>
      <c r="LO44" s="130"/>
      <c r="LP44" s="130"/>
      <c r="LQ44" s="130"/>
      <c r="LR44" s="130"/>
      <c r="LS44" s="130"/>
      <c r="LT44" s="130"/>
      <c r="LU44" s="130"/>
      <c r="LV44" s="130"/>
      <c r="LW44" s="130"/>
      <c r="LX44" s="130"/>
      <c r="LY44" s="130"/>
      <c r="LZ44" s="130"/>
      <c r="MA44" s="130"/>
      <c r="MB44" s="130"/>
      <c r="MC44" s="130"/>
      <c r="MD44" s="130"/>
      <c r="ME44" s="130"/>
      <c r="MF44" s="130"/>
      <c r="MG44" s="130"/>
      <c r="MH44" s="130"/>
      <c r="MI44" s="130"/>
      <c r="MJ44" s="130"/>
      <c r="MK44" s="130"/>
      <c r="ML44" s="130"/>
      <c r="MM44" s="130"/>
      <c r="MN44" s="130"/>
      <c r="MO44" s="130"/>
      <c r="MP44" s="130"/>
      <c r="MQ44" s="130"/>
      <c r="MR44" s="130"/>
      <c r="MS44" s="130"/>
      <c r="MT44" s="130"/>
      <c r="MU44" s="130"/>
      <c r="MV44" s="130"/>
      <c r="MW44" s="130"/>
      <c r="MX44" s="130"/>
      <c r="MY44" s="130"/>
      <c r="MZ44" s="130"/>
      <c r="NA44" s="130"/>
      <c r="NB44" s="130"/>
      <c r="NC44" s="130"/>
      <c r="ND44" s="130"/>
      <c r="NE44" s="130"/>
      <c r="NF44" s="130"/>
      <c r="NG44" s="130"/>
      <c r="NH44" s="130"/>
      <c r="NI44" s="130"/>
      <c r="NJ44" s="130"/>
      <c r="NK44" s="130"/>
      <c r="NL44" s="130"/>
      <c r="NM44" s="130"/>
      <c r="NN44" s="130"/>
      <c r="NO44" s="130"/>
      <c r="NP44" s="130"/>
      <c r="NQ44" s="130"/>
      <c r="NR44" s="130"/>
      <c r="NS44" s="130"/>
      <c r="NT44" s="130"/>
      <c r="NU44" s="130"/>
      <c r="NV44" s="130"/>
      <c r="NW44" s="130"/>
      <c r="NX44" s="130"/>
      <c r="NY44" s="130"/>
      <c r="NZ44" s="130"/>
      <c r="OA44" s="130"/>
      <c r="OB44" s="130"/>
      <c r="OC44" s="130"/>
      <c r="OD44" s="130"/>
      <c r="OE44" s="130"/>
      <c r="OF44" s="130"/>
      <c r="OG44" s="130"/>
      <c r="OH44" s="130"/>
      <c r="OI44" s="130"/>
      <c r="OJ44" s="130"/>
      <c r="OK44" s="130"/>
      <c r="OL44" s="130"/>
      <c r="OM44" s="130"/>
      <c r="ON44" s="130"/>
      <c r="OO44" s="130"/>
      <c r="OP44" s="130"/>
      <c r="OQ44" s="130"/>
      <c r="OR44" s="130"/>
      <c r="OS44" s="130"/>
      <c r="OT44" s="130"/>
      <c r="OU44" s="130"/>
      <c r="OV44" s="130"/>
      <c r="OW44" s="130"/>
      <c r="OX44" s="130"/>
      <c r="OY44" s="130"/>
      <c r="OZ44" s="130"/>
      <c r="PA44" s="130"/>
      <c r="PB44" s="130"/>
      <c r="PC44" s="130"/>
      <c r="PD44" s="130"/>
      <c r="PE44" s="130"/>
      <c r="PF44" s="130"/>
      <c r="PG44" s="130"/>
      <c r="PH44" s="130"/>
      <c r="PI44" s="130"/>
      <c r="PJ44" s="130"/>
      <c r="PK44" s="130"/>
      <c r="PL44" s="130"/>
      <c r="PM44" s="130"/>
      <c r="PN44" s="130"/>
      <c r="PO44" s="130"/>
      <c r="PP44" s="130"/>
      <c r="PQ44" s="130"/>
      <c r="PR44" s="130"/>
      <c r="PS44" s="130"/>
      <c r="PT44" s="130"/>
      <c r="PU44" s="130"/>
      <c r="PV44" s="130"/>
      <c r="PW44" s="130"/>
      <c r="PX44" s="130"/>
      <c r="PY44" s="130"/>
      <c r="PZ44" s="130"/>
      <c r="QA44" s="130"/>
      <c r="QB44" s="130"/>
      <c r="QC44" s="130"/>
      <c r="QD44" s="130"/>
      <c r="QE44" s="130"/>
      <c r="QF44" s="130"/>
      <c r="QG44" s="130"/>
      <c r="QH44" s="130"/>
      <c r="QI44" s="130"/>
      <c r="QJ44" s="130"/>
      <c r="QK44" s="130"/>
      <c r="QL44" s="130"/>
      <c r="QM44" s="130"/>
      <c r="QN44" s="130"/>
      <c r="QO44" s="130"/>
      <c r="QP44" s="130"/>
      <c r="QQ44" s="130"/>
      <c r="QR44" s="130"/>
      <c r="QS44" s="130"/>
      <c r="QT44" s="130"/>
      <c r="QU44" s="130"/>
      <c r="QV44" s="130"/>
      <c r="QW44" s="130"/>
      <c r="QX44" s="130"/>
      <c r="QY44" s="130"/>
      <c r="QZ44" s="130"/>
      <c r="RA44" s="130"/>
      <c r="RB44" s="130"/>
      <c r="RC44" s="130"/>
      <c r="RD44" s="130"/>
      <c r="RE44" s="130"/>
      <c r="RF44" s="130"/>
      <c r="RG44" s="130"/>
      <c r="RH44" s="130"/>
      <c r="RI44" s="130"/>
      <c r="RJ44" s="130"/>
      <c r="RK44" s="130"/>
      <c r="RL44" s="130"/>
      <c r="RM44" s="130"/>
      <c r="RN44" s="130"/>
      <c r="RO44" s="130"/>
      <c r="RP44" s="130"/>
      <c r="RQ44" s="130"/>
      <c r="RR44" s="130"/>
      <c r="RS44" s="130"/>
      <c r="RT44" s="130"/>
      <c r="RU44" s="130"/>
      <c r="RV44" s="130"/>
      <c r="RW44" s="130"/>
      <c r="RX44" s="130"/>
      <c r="RY44" s="130"/>
      <c r="RZ44" s="130"/>
      <c r="SA44" s="130"/>
      <c r="SB44" s="130"/>
      <c r="SC44" s="130"/>
      <c r="SD44" s="130"/>
      <c r="SE44" s="130"/>
      <c r="SF44" s="130"/>
      <c r="SG44" s="130"/>
      <c r="SH44" s="130"/>
      <c r="SI44" s="130"/>
      <c r="SJ44" s="130"/>
      <c r="SK44" s="130"/>
      <c r="SL44" s="130"/>
      <c r="SM44" s="130"/>
      <c r="SN44" s="130"/>
      <c r="SO44" s="130"/>
      <c r="SP44" s="130"/>
      <c r="SQ44" s="130"/>
      <c r="SR44" s="130"/>
      <c r="SS44" s="130"/>
      <c r="ST44" s="130"/>
      <c r="SU44" s="130"/>
      <c r="SV44" s="130"/>
      <c r="SW44" s="130"/>
      <c r="SX44" s="130"/>
      <c r="SY44" s="130"/>
      <c r="SZ44" s="130"/>
      <c r="TA44" s="130"/>
      <c r="TB44" s="130"/>
      <c r="TC44" s="130"/>
      <c r="TD44" s="130"/>
      <c r="TE44" s="130"/>
      <c r="TF44" s="130"/>
      <c r="TG44" s="130"/>
      <c r="TH44" s="130"/>
      <c r="TI44" s="130"/>
      <c r="TJ44" s="130"/>
      <c r="TK44" s="130"/>
      <c r="TL44" s="130"/>
      <c r="TM44" s="130"/>
      <c r="TN44" s="130"/>
      <c r="TO44" s="130"/>
      <c r="TP44" s="130"/>
      <c r="TQ44" s="130"/>
      <c r="TR44" s="130"/>
      <c r="TS44" s="131"/>
      <c r="TT44" s="114"/>
      <c r="TU44" s="62"/>
    </row>
    <row r="45" spans="3:541" ht="15.75" customHeight="1" thickBot="1"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  <c r="IV45" s="114"/>
      <c r="IW45" s="114"/>
      <c r="IX45" s="114"/>
      <c r="IY45" s="114"/>
      <c r="IZ45" s="114"/>
      <c r="JA45" s="114"/>
      <c r="JB45" s="114"/>
      <c r="JC45" s="114"/>
      <c r="JD45" s="114"/>
      <c r="JE45" s="114"/>
      <c r="JF45" s="114"/>
      <c r="JG45" s="114"/>
      <c r="JH45" s="114"/>
      <c r="JI45" s="114"/>
      <c r="JJ45" s="114"/>
      <c r="JK45" s="114"/>
      <c r="JL45" s="114"/>
      <c r="JM45" s="114"/>
      <c r="JN45" s="114"/>
      <c r="JO45" s="114"/>
      <c r="JP45" s="114"/>
      <c r="JQ45" s="114"/>
      <c r="JR45" s="114"/>
      <c r="JS45" s="114"/>
      <c r="JT45" s="114"/>
      <c r="JU45" s="114"/>
      <c r="JV45" s="114"/>
      <c r="JW45" s="114"/>
      <c r="JX45" s="114"/>
      <c r="JY45" s="114"/>
      <c r="JZ45" s="114"/>
      <c r="KA45" s="114"/>
      <c r="KB45" s="114"/>
      <c r="KC45" s="114"/>
      <c r="KD45" s="114"/>
      <c r="KE45" s="114"/>
      <c r="KF45" s="114"/>
      <c r="KG45" s="114"/>
      <c r="KH45" s="114"/>
      <c r="KI45" s="114"/>
      <c r="KJ45" s="114"/>
      <c r="KK45" s="114"/>
      <c r="KL45" s="114"/>
      <c r="KM45" s="114"/>
      <c r="KN45" s="114"/>
      <c r="KO45" s="114"/>
      <c r="KP45" s="114"/>
      <c r="KQ45" s="114"/>
      <c r="KR45" s="114"/>
      <c r="KS45" s="114"/>
      <c r="KT45" s="114"/>
      <c r="KU45" s="114"/>
      <c r="KV45" s="114"/>
      <c r="KW45" s="114"/>
      <c r="KX45" s="114"/>
      <c r="KY45" s="114"/>
      <c r="KZ45" s="114"/>
      <c r="LA45" s="114"/>
      <c r="LB45" s="114"/>
      <c r="LC45" s="114"/>
      <c r="LD45" s="114"/>
      <c r="LE45" s="114"/>
      <c r="LF45" s="114"/>
      <c r="LG45" s="114"/>
      <c r="LH45" s="114"/>
      <c r="LI45" s="114"/>
      <c r="LJ45" s="114"/>
      <c r="LK45" s="114"/>
      <c r="LL45" s="114"/>
      <c r="LM45" s="114"/>
      <c r="LN45" s="114"/>
      <c r="LO45" s="114"/>
      <c r="LP45" s="114"/>
      <c r="LQ45" s="114"/>
      <c r="LR45" s="114"/>
      <c r="LS45" s="114"/>
      <c r="LT45" s="114"/>
      <c r="LU45" s="114"/>
      <c r="LV45" s="114"/>
      <c r="LW45" s="114"/>
      <c r="LX45" s="114"/>
      <c r="LY45" s="114"/>
      <c r="LZ45" s="114"/>
      <c r="MA45" s="114"/>
      <c r="MB45" s="114"/>
      <c r="MC45" s="114"/>
      <c r="MD45" s="114"/>
      <c r="ME45" s="114"/>
      <c r="MF45" s="114"/>
      <c r="MG45" s="114"/>
      <c r="MH45" s="114"/>
      <c r="MI45" s="114"/>
      <c r="MJ45" s="114"/>
      <c r="MK45" s="114"/>
      <c r="ML45" s="114"/>
      <c r="MM45" s="114"/>
      <c r="MN45" s="114"/>
      <c r="MO45" s="114"/>
      <c r="MP45" s="114"/>
      <c r="MQ45" s="114"/>
      <c r="MR45" s="114"/>
      <c r="MS45" s="114"/>
      <c r="MT45" s="114"/>
      <c r="MU45" s="114"/>
      <c r="MV45" s="114"/>
      <c r="MW45" s="114"/>
      <c r="MX45" s="114"/>
      <c r="MY45" s="114"/>
      <c r="MZ45" s="114"/>
      <c r="NA45" s="114"/>
      <c r="NB45" s="114"/>
      <c r="NC45" s="114"/>
      <c r="ND45" s="114"/>
      <c r="NE45" s="114"/>
      <c r="NF45" s="114"/>
      <c r="NG45" s="114"/>
      <c r="NH45" s="114"/>
      <c r="NI45" s="114"/>
      <c r="NJ45" s="114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4"/>
      <c r="NY45" s="114"/>
      <c r="NZ45" s="114"/>
      <c r="OA45" s="114"/>
      <c r="OB45" s="114"/>
      <c r="OC45" s="114"/>
      <c r="OD45" s="114"/>
      <c r="OE45" s="114"/>
      <c r="OF45" s="114"/>
      <c r="OG45" s="114"/>
      <c r="OH45" s="114"/>
      <c r="OI45" s="114"/>
      <c r="OJ45" s="114"/>
      <c r="OK45" s="114"/>
      <c r="OL45" s="114"/>
      <c r="OM45" s="114"/>
      <c r="ON45" s="114"/>
      <c r="OO45" s="114"/>
      <c r="OP45" s="114"/>
      <c r="OQ45" s="114"/>
      <c r="OR45" s="114"/>
      <c r="OS45" s="114"/>
      <c r="OT45" s="114"/>
      <c r="OU45" s="114"/>
      <c r="OV45" s="114"/>
      <c r="OW45" s="114"/>
      <c r="OX45" s="114"/>
      <c r="OY45" s="114"/>
      <c r="OZ45" s="114"/>
      <c r="PA45" s="114"/>
      <c r="PB45" s="114"/>
      <c r="PC45" s="114"/>
      <c r="PD45" s="114"/>
      <c r="PE45" s="114"/>
      <c r="PF45" s="114"/>
      <c r="PG45" s="114"/>
      <c r="PH45" s="114"/>
      <c r="PI45" s="114"/>
      <c r="PJ45" s="114"/>
      <c r="PK45" s="114"/>
      <c r="PL45" s="114"/>
      <c r="PM45" s="114"/>
      <c r="PN45" s="114"/>
      <c r="PO45" s="114"/>
      <c r="PP45" s="114"/>
      <c r="PQ45" s="114"/>
      <c r="PR45" s="114"/>
      <c r="PS45" s="114"/>
      <c r="PT45" s="114"/>
      <c r="PU45" s="114"/>
      <c r="PV45" s="114"/>
      <c r="PW45" s="114"/>
      <c r="PX45" s="114"/>
      <c r="PY45" s="114"/>
      <c r="PZ45" s="114"/>
      <c r="QA45" s="114"/>
      <c r="QB45" s="114"/>
      <c r="QC45" s="114"/>
      <c r="QD45" s="114"/>
      <c r="QE45" s="114"/>
      <c r="QF45" s="114"/>
      <c r="QG45" s="114"/>
      <c r="QH45" s="114"/>
      <c r="QI45" s="114"/>
      <c r="QJ45" s="114"/>
      <c r="QK45" s="114"/>
      <c r="QL45" s="114"/>
      <c r="QM45" s="114"/>
      <c r="QN45" s="114"/>
      <c r="QO45" s="114"/>
      <c r="QP45" s="114"/>
      <c r="QQ45" s="114"/>
      <c r="QR45" s="114"/>
      <c r="QS45" s="114"/>
      <c r="QT45" s="114"/>
      <c r="QU45" s="114"/>
      <c r="QV45" s="114"/>
      <c r="QW45" s="114"/>
      <c r="QX45" s="114"/>
      <c r="QY45" s="114"/>
      <c r="QZ45" s="114"/>
      <c r="RA45" s="114"/>
      <c r="RB45" s="114"/>
      <c r="RC45" s="114"/>
      <c r="RD45" s="114"/>
      <c r="RE45" s="114"/>
      <c r="RF45" s="114"/>
      <c r="RG45" s="114"/>
      <c r="RH45" s="114"/>
      <c r="RI45" s="114"/>
      <c r="RJ45" s="114"/>
      <c r="RK45" s="114"/>
      <c r="RL45" s="114"/>
      <c r="RM45" s="114"/>
      <c r="RN45" s="114"/>
      <c r="RO45" s="114"/>
      <c r="RP45" s="114"/>
      <c r="RQ45" s="114"/>
      <c r="RR45" s="114"/>
      <c r="RS45" s="114"/>
      <c r="RT45" s="114"/>
      <c r="RU45" s="114"/>
      <c r="RV45" s="114"/>
      <c r="RW45" s="114"/>
      <c r="RX45" s="114"/>
      <c r="RY45" s="114"/>
      <c r="RZ45" s="114"/>
      <c r="SA45" s="114"/>
      <c r="SB45" s="114"/>
      <c r="SC45" s="114"/>
      <c r="SD45" s="114"/>
      <c r="SE45" s="114"/>
      <c r="SF45" s="114"/>
      <c r="SG45" s="114"/>
      <c r="SH45" s="114"/>
      <c r="SI45" s="114"/>
      <c r="SJ45" s="114"/>
      <c r="SK45" s="114"/>
      <c r="SL45" s="114"/>
      <c r="SM45" s="114"/>
      <c r="SN45" s="114"/>
      <c r="SO45" s="114"/>
      <c r="SP45" s="114"/>
      <c r="SQ45" s="114"/>
      <c r="SR45" s="114"/>
      <c r="SS45" s="114"/>
      <c r="ST45" s="114"/>
      <c r="SU45" s="114"/>
      <c r="SV45" s="114"/>
      <c r="SW45" s="114"/>
      <c r="SX45" s="114"/>
      <c r="SY45" s="114"/>
      <c r="SZ45" s="114"/>
      <c r="TA45" s="114"/>
      <c r="TB45" s="114"/>
      <c r="TC45" s="114"/>
      <c r="TD45" s="114"/>
      <c r="TE45" s="114"/>
      <c r="TF45" s="114"/>
      <c r="TG45" s="114"/>
      <c r="TH45" s="114"/>
      <c r="TI45" s="114"/>
      <c r="TJ45" s="114"/>
      <c r="TK45" s="114"/>
      <c r="TL45" s="114"/>
      <c r="TM45" s="114"/>
      <c r="TN45" s="114"/>
      <c r="TO45" s="114"/>
      <c r="TP45" s="114"/>
      <c r="TQ45" s="114"/>
      <c r="TR45" s="114"/>
      <c r="TS45" s="114"/>
      <c r="TT45" s="114"/>
      <c r="TU45" s="62"/>
    </row>
    <row r="46" spans="3:541" ht="15.75" customHeight="1">
      <c r="C46" s="123" t="s">
        <v>162</v>
      </c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4"/>
      <c r="EP46" s="124"/>
      <c r="EQ46" s="124"/>
      <c r="ER46" s="124"/>
      <c r="ES46" s="124"/>
      <c r="ET46" s="124"/>
      <c r="EU46" s="124"/>
      <c r="EV46" s="124"/>
      <c r="EW46" s="124"/>
      <c r="EX46" s="124"/>
      <c r="EY46" s="124"/>
      <c r="EZ46" s="124"/>
      <c r="FA46" s="124"/>
      <c r="FB46" s="124"/>
      <c r="FC46" s="124"/>
      <c r="FD46" s="124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4"/>
      <c r="HP46" s="124"/>
      <c r="HQ46" s="124"/>
      <c r="HR46" s="124"/>
      <c r="HS46" s="124"/>
      <c r="HT46" s="124"/>
      <c r="HU46" s="124"/>
      <c r="HV46" s="124"/>
      <c r="HW46" s="124"/>
      <c r="HX46" s="124"/>
      <c r="HY46" s="124"/>
      <c r="HZ46" s="124"/>
      <c r="IA46" s="124"/>
      <c r="IB46" s="124"/>
      <c r="IC46" s="124"/>
      <c r="ID46" s="124"/>
      <c r="IE46" s="124"/>
      <c r="IF46" s="124"/>
      <c r="IG46" s="124"/>
      <c r="IH46" s="124"/>
      <c r="II46" s="124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  <c r="IU46" s="124"/>
      <c r="IV46" s="124"/>
      <c r="IW46" s="124"/>
      <c r="IX46" s="124"/>
      <c r="IY46" s="124"/>
      <c r="IZ46" s="124"/>
      <c r="JA46" s="124"/>
      <c r="JB46" s="124"/>
      <c r="JC46" s="124"/>
      <c r="JD46" s="124"/>
      <c r="JE46" s="124"/>
      <c r="JF46" s="124"/>
      <c r="JG46" s="124"/>
      <c r="JH46" s="124"/>
      <c r="JI46" s="124"/>
      <c r="JJ46" s="124"/>
      <c r="JK46" s="124"/>
      <c r="JL46" s="124"/>
      <c r="JM46" s="124"/>
      <c r="JN46" s="124"/>
      <c r="JO46" s="124"/>
      <c r="JP46" s="124"/>
      <c r="JQ46" s="124"/>
      <c r="JR46" s="124"/>
      <c r="JS46" s="124"/>
      <c r="JT46" s="124"/>
      <c r="JU46" s="124"/>
      <c r="JV46" s="124"/>
      <c r="JW46" s="124"/>
      <c r="JX46" s="124"/>
      <c r="JY46" s="124"/>
      <c r="JZ46" s="124"/>
      <c r="KA46" s="124"/>
      <c r="KB46" s="124"/>
      <c r="KC46" s="124"/>
      <c r="KD46" s="124"/>
      <c r="KE46" s="124"/>
      <c r="KF46" s="124"/>
      <c r="KG46" s="124"/>
      <c r="KH46" s="124"/>
      <c r="KI46" s="124"/>
      <c r="KJ46" s="124"/>
      <c r="KK46" s="124"/>
      <c r="KL46" s="124"/>
      <c r="KM46" s="124"/>
      <c r="KN46" s="124"/>
      <c r="KO46" s="124"/>
      <c r="KP46" s="124"/>
      <c r="KQ46" s="124"/>
      <c r="KR46" s="124"/>
      <c r="KS46" s="124"/>
      <c r="KT46" s="124"/>
      <c r="KU46" s="124"/>
      <c r="KV46" s="124"/>
      <c r="KW46" s="124"/>
      <c r="KX46" s="124"/>
      <c r="KY46" s="124"/>
      <c r="KZ46" s="124"/>
      <c r="LA46" s="124"/>
      <c r="LB46" s="124"/>
      <c r="LC46" s="124"/>
      <c r="LD46" s="124"/>
      <c r="LE46" s="124"/>
      <c r="LF46" s="124"/>
      <c r="LG46" s="124"/>
      <c r="LH46" s="124"/>
      <c r="LI46" s="124"/>
      <c r="LJ46" s="124"/>
      <c r="LK46" s="124"/>
      <c r="LL46" s="124"/>
      <c r="LM46" s="124"/>
      <c r="LN46" s="124"/>
      <c r="LO46" s="124"/>
      <c r="LP46" s="124"/>
      <c r="LQ46" s="124"/>
      <c r="LR46" s="124"/>
      <c r="LS46" s="124"/>
      <c r="LT46" s="124"/>
      <c r="LU46" s="124"/>
      <c r="LV46" s="124"/>
      <c r="LW46" s="124"/>
      <c r="LX46" s="124"/>
      <c r="LY46" s="124"/>
      <c r="LZ46" s="124"/>
      <c r="MA46" s="124"/>
      <c r="MB46" s="124"/>
      <c r="MC46" s="124"/>
      <c r="MD46" s="124"/>
      <c r="ME46" s="124"/>
      <c r="MF46" s="124"/>
      <c r="MG46" s="124"/>
      <c r="MH46" s="124"/>
      <c r="MI46" s="124"/>
      <c r="MJ46" s="124"/>
      <c r="MK46" s="124"/>
      <c r="ML46" s="124"/>
      <c r="MM46" s="124"/>
      <c r="MN46" s="124"/>
      <c r="MO46" s="124"/>
      <c r="MP46" s="124"/>
      <c r="MQ46" s="124"/>
      <c r="MR46" s="124"/>
      <c r="MS46" s="124"/>
      <c r="MT46" s="124"/>
      <c r="MU46" s="124"/>
      <c r="MV46" s="124"/>
      <c r="MW46" s="124"/>
      <c r="MX46" s="124"/>
      <c r="MY46" s="124"/>
      <c r="MZ46" s="124"/>
      <c r="NA46" s="124"/>
      <c r="NB46" s="124"/>
      <c r="NC46" s="124"/>
      <c r="ND46" s="124"/>
      <c r="NE46" s="124"/>
      <c r="NF46" s="124"/>
      <c r="NG46" s="124"/>
      <c r="NH46" s="124"/>
      <c r="NI46" s="124"/>
      <c r="NJ46" s="124"/>
      <c r="NK46" s="124"/>
      <c r="NL46" s="124"/>
      <c r="NM46" s="124"/>
      <c r="NN46" s="124"/>
      <c r="NO46" s="124"/>
      <c r="NP46" s="124"/>
      <c r="NQ46" s="124"/>
      <c r="NR46" s="124"/>
      <c r="NS46" s="124"/>
      <c r="NT46" s="124"/>
      <c r="NU46" s="124"/>
      <c r="NV46" s="124"/>
      <c r="NW46" s="124"/>
      <c r="NX46" s="124"/>
      <c r="NY46" s="124"/>
      <c r="NZ46" s="124"/>
      <c r="OA46" s="124"/>
      <c r="OB46" s="124"/>
      <c r="OC46" s="124"/>
      <c r="OD46" s="124"/>
      <c r="OE46" s="124"/>
      <c r="OF46" s="124"/>
      <c r="OG46" s="124"/>
      <c r="OH46" s="124"/>
      <c r="OI46" s="124"/>
      <c r="OJ46" s="124"/>
      <c r="OK46" s="124"/>
      <c r="OL46" s="124"/>
      <c r="OM46" s="124"/>
      <c r="ON46" s="124"/>
      <c r="OO46" s="124"/>
      <c r="OP46" s="124"/>
      <c r="OQ46" s="124"/>
      <c r="OR46" s="124"/>
      <c r="OS46" s="124"/>
      <c r="OT46" s="124"/>
      <c r="OU46" s="124"/>
      <c r="OV46" s="124"/>
      <c r="OW46" s="124"/>
      <c r="OX46" s="124"/>
      <c r="OY46" s="124"/>
      <c r="OZ46" s="124"/>
      <c r="PA46" s="124"/>
      <c r="PB46" s="124"/>
      <c r="PC46" s="124"/>
      <c r="PD46" s="124"/>
      <c r="PE46" s="124"/>
      <c r="PF46" s="124"/>
      <c r="PG46" s="124"/>
      <c r="PH46" s="124"/>
      <c r="PI46" s="124"/>
      <c r="PJ46" s="124"/>
      <c r="PK46" s="124"/>
      <c r="PL46" s="124"/>
      <c r="PM46" s="124"/>
      <c r="PN46" s="124"/>
      <c r="PO46" s="124"/>
      <c r="PP46" s="124"/>
      <c r="PQ46" s="124"/>
      <c r="PR46" s="124"/>
      <c r="PS46" s="124"/>
      <c r="PT46" s="124"/>
      <c r="PU46" s="124"/>
      <c r="PV46" s="124"/>
      <c r="PW46" s="124"/>
      <c r="PX46" s="124"/>
      <c r="PY46" s="124"/>
      <c r="PZ46" s="124"/>
      <c r="QA46" s="124"/>
      <c r="QB46" s="124"/>
      <c r="QC46" s="124"/>
      <c r="QD46" s="124"/>
      <c r="QE46" s="124"/>
      <c r="QF46" s="124"/>
      <c r="QG46" s="124"/>
      <c r="QH46" s="124"/>
      <c r="QI46" s="124"/>
      <c r="QJ46" s="124"/>
      <c r="QK46" s="124"/>
      <c r="QL46" s="124"/>
      <c r="QM46" s="124"/>
      <c r="QN46" s="124"/>
      <c r="QO46" s="124"/>
      <c r="QP46" s="124"/>
      <c r="QQ46" s="124"/>
      <c r="QR46" s="124"/>
      <c r="QS46" s="124"/>
      <c r="QT46" s="124"/>
      <c r="QU46" s="124"/>
      <c r="QV46" s="124"/>
      <c r="QW46" s="124"/>
      <c r="QX46" s="124"/>
      <c r="QY46" s="124"/>
      <c r="QZ46" s="124"/>
      <c r="RA46" s="124"/>
      <c r="RB46" s="124"/>
      <c r="RC46" s="124"/>
      <c r="RD46" s="124"/>
      <c r="RE46" s="124"/>
      <c r="RF46" s="124"/>
      <c r="RG46" s="124"/>
      <c r="RH46" s="124"/>
      <c r="RI46" s="124"/>
      <c r="RJ46" s="124"/>
      <c r="RK46" s="124"/>
      <c r="RL46" s="124"/>
      <c r="RM46" s="124"/>
      <c r="RN46" s="124"/>
      <c r="RO46" s="124"/>
      <c r="RP46" s="124"/>
      <c r="RQ46" s="124"/>
      <c r="RR46" s="124"/>
      <c r="RS46" s="124"/>
      <c r="RT46" s="124"/>
      <c r="RU46" s="124"/>
      <c r="RV46" s="124"/>
      <c r="RW46" s="124"/>
      <c r="RX46" s="124"/>
      <c r="RY46" s="124"/>
      <c r="RZ46" s="124"/>
      <c r="SA46" s="124"/>
      <c r="SB46" s="124"/>
      <c r="SC46" s="124"/>
      <c r="SD46" s="124"/>
      <c r="SE46" s="124"/>
      <c r="SF46" s="124"/>
      <c r="SG46" s="124"/>
      <c r="SH46" s="124"/>
      <c r="SI46" s="124"/>
      <c r="SJ46" s="124"/>
      <c r="SK46" s="124"/>
      <c r="SL46" s="124"/>
      <c r="SM46" s="124"/>
      <c r="SN46" s="124"/>
      <c r="SO46" s="124"/>
      <c r="SP46" s="124"/>
      <c r="SQ46" s="124"/>
      <c r="SR46" s="124"/>
      <c r="SS46" s="124"/>
      <c r="ST46" s="124"/>
      <c r="SU46" s="124"/>
      <c r="SV46" s="124"/>
      <c r="SW46" s="124"/>
      <c r="SX46" s="124"/>
      <c r="SY46" s="124"/>
      <c r="SZ46" s="124"/>
      <c r="TA46" s="124"/>
      <c r="TB46" s="124"/>
      <c r="TC46" s="124"/>
      <c r="TD46" s="124"/>
      <c r="TE46" s="124"/>
      <c r="TF46" s="124"/>
      <c r="TG46" s="124"/>
      <c r="TH46" s="124"/>
      <c r="TI46" s="124"/>
      <c r="TJ46" s="124"/>
      <c r="TK46" s="124"/>
      <c r="TL46" s="124"/>
      <c r="TM46" s="124"/>
      <c r="TN46" s="124"/>
      <c r="TO46" s="125"/>
      <c r="TP46" s="114"/>
      <c r="TQ46" s="114"/>
      <c r="TR46" s="114"/>
      <c r="TS46" s="114"/>
      <c r="TT46" s="114"/>
      <c r="TU46" s="62"/>
    </row>
    <row r="47" spans="3:541" ht="15.75" customHeight="1" thickBot="1">
      <c r="C47" s="129" t="s">
        <v>163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  <c r="IW47" s="130"/>
      <c r="IX47" s="130"/>
      <c r="IY47" s="130"/>
      <c r="IZ47" s="130"/>
      <c r="JA47" s="130"/>
      <c r="JB47" s="130"/>
      <c r="JC47" s="130"/>
      <c r="JD47" s="130"/>
      <c r="JE47" s="130"/>
      <c r="JF47" s="130"/>
      <c r="JG47" s="130"/>
      <c r="JH47" s="130"/>
      <c r="JI47" s="130"/>
      <c r="JJ47" s="130"/>
      <c r="JK47" s="130"/>
      <c r="JL47" s="130"/>
      <c r="JM47" s="130"/>
      <c r="JN47" s="130"/>
      <c r="JO47" s="130"/>
      <c r="JP47" s="130"/>
      <c r="JQ47" s="130"/>
      <c r="JR47" s="130"/>
      <c r="JS47" s="130"/>
      <c r="JT47" s="130"/>
      <c r="JU47" s="130"/>
      <c r="JV47" s="130"/>
      <c r="JW47" s="130"/>
      <c r="JX47" s="130"/>
      <c r="JY47" s="130"/>
      <c r="JZ47" s="130"/>
      <c r="KA47" s="130"/>
      <c r="KB47" s="130"/>
      <c r="KC47" s="130"/>
      <c r="KD47" s="130"/>
      <c r="KE47" s="130"/>
      <c r="KF47" s="130"/>
      <c r="KG47" s="130"/>
      <c r="KH47" s="130"/>
      <c r="KI47" s="130"/>
      <c r="KJ47" s="130"/>
      <c r="KK47" s="130"/>
      <c r="KL47" s="130"/>
      <c r="KM47" s="130"/>
      <c r="KN47" s="130"/>
      <c r="KO47" s="130"/>
      <c r="KP47" s="130"/>
      <c r="KQ47" s="130"/>
      <c r="KR47" s="130"/>
      <c r="KS47" s="130"/>
      <c r="KT47" s="130"/>
      <c r="KU47" s="130"/>
      <c r="KV47" s="130"/>
      <c r="KW47" s="130"/>
      <c r="KX47" s="130"/>
      <c r="KY47" s="130"/>
      <c r="KZ47" s="130"/>
      <c r="LA47" s="130"/>
      <c r="LB47" s="130"/>
      <c r="LC47" s="130"/>
      <c r="LD47" s="130"/>
      <c r="LE47" s="130"/>
      <c r="LF47" s="130"/>
      <c r="LG47" s="130"/>
      <c r="LH47" s="130"/>
      <c r="LI47" s="130"/>
      <c r="LJ47" s="130"/>
      <c r="LK47" s="130"/>
      <c r="LL47" s="130"/>
      <c r="LM47" s="130"/>
      <c r="LN47" s="130"/>
      <c r="LO47" s="130"/>
      <c r="LP47" s="130"/>
      <c r="LQ47" s="130"/>
      <c r="LR47" s="130"/>
      <c r="LS47" s="130"/>
      <c r="LT47" s="130"/>
      <c r="LU47" s="130"/>
      <c r="LV47" s="130"/>
      <c r="LW47" s="130"/>
      <c r="LX47" s="130"/>
      <c r="LY47" s="130"/>
      <c r="LZ47" s="130"/>
      <c r="MA47" s="130"/>
      <c r="MB47" s="130"/>
      <c r="MC47" s="130"/>
      <c r="MD47" s="130"/>
      <c r="ME47" s="130"/>
      <c r="MF47" s="130"/>
      <c r="MG47" s="130"/>
      <c r="MH47" s="130"/>
      <c r="MI47" s="130"/>
      <c r="MJ47" s="130"/>
      <c r="MK47" s="130"/>
      <c r="ML47" s="130"/>
      <c r="MM47" s="130"/>
      <c r="MN47" s="130"/>
      <c r="MO47" s="130"/>
      <c r="MP47" s="130"/>
      <c r="MQ47" s="130"/>
      <c r="MR47" s="130"/>
      <c r="MS47" s="130"/>
      <c r="MT47" s="130"/>
      <c r="MU47" s="130"/>
      <c r="MV47" s="130"/>
      <c r="MW47" s="130"/>
      <c r="MX47" s="130"/>
      <c r="MY47" s="130"/>
      <c r="MZ47" s="130"/>
      <c r="NA47" s="130"/>
      <c r="NB47" s="130"/>
      <c r="NC47" s="130"/>
      <c r="ND47" s="130"/>
      <c r="NE47" s="130"/>
      <c r="NF47" s="130"/>
      <c r="NG47" s="130"/>
      <c r="NH47" s="130"/>
      <c r="NI47" s="130"/>
      <c r="NJ47" s="130"/>
      <c r="NK47" s="130"/>
      <c r="NL47" s="130"/>
      <c r="NM47" s="130"/>
      <c r="NN47" s="130"/>
      <c r="NO47" s="130"/>
      <c r="NP47" s="130"/>
      <c r="NQ47" s="130"/>
      <c r="NR47" s="130"/>
      <c r="NS47" s="130"/>
      <c r="NT47" s="130"/>
      <c r="NU47" s="130"/>
      <c r="NV47" s="130"/>
      <c r="NW47" s="130"/>
      <c r="NX47" s="130"/>
      <c r="NY47" s="130"/>
      <c r="NZ47" s="130"/>
      <c r="OA47" s="130"/>
      <c r="OB47" s="130"/>
      <c r="OC47" s="130"/>
      <c r="OD47" s="130"/>
      <c r="OE47" s="130"/>
      <c r="OF47" s="130"/>
      <c r="OG47" s="130"/>
      <c r="OH47" s="130"/>
      <c r="OI47" s="130"/>
      <c r="OJ47" s="130"/>
      <c r="OK47" s="130"/>
      <c r="OL47" s="130"/>
      <c r="OM47" s="130"/>
      <c r="ON47" s="130"/>
      <c r="OO47" s="130"/>
      <c r="OP47" s="130"/>
      <c r="OQ47" s="130"/>
      <c r="OR47" s="130"/>
      <c r="OS47" s="130"/>
      <c r="OT47" s="130"/>
      <c r="OU47" s="130"/>
      <c r="OV47" s="130"/>
      <c r="OW47" s="130"/>
      <c r="OX47" s="130"/>
      <c r="OY47" s="130"/>
      <c r="OZ47" s="130"/>
      <c r="PA47" s="130"/>
      <c r="PB47" s="130"/>
      <c r="PC47" s="130"/>
      <c r="PD47" s="130"/>
      <c r="PE47" s="130"/>
      <c r="PF47" s="130"/>
      <c r="PG47" s="130"/>
      <c r="PH47" s="130"/>
      <c r="PI47" s="130"/>
      <c r="PJ47" s="130"/>
      <c r="PK47" s="130"/>
      <c r="PL47" s="130"/>
      <c r="PM47" s="130"/>
      <c r="PN47" s="130"/>
      <c r="PO47" s="130"/>
      <c r="PP47" s="130"/>
      <c r="PQ47" s="130"/>
      <c r="PR47" s="130"/>
      <c r="PS47" s="130"/>
      <c r="PT47" s="130"/>
      <c r="PU47" s="130"/>
      <c r="PV47" s="130"/>
      <c r="PW47" s="130"/>
      <c r="PX47" s="130"/>
      <c r="PY47" s="130"/>
      <c r="PZ47" s="130"/>
      <c r="QA47" s="130"/>
      <c r="QB47" s="130"/>
      <c r="QC47" s="130"/>
      <c r="QD47" s="130"/>
      <c r="QE47" s="130"/>
      <c r="QF47" s="130"/>
      <c r="QG47" s="130"/>
      <c r="QH47" s="130"/>
      <c r="QI47" s="130"/>
      <c r="QJ47" s="130"/>
      <c r="QK47" s="130"/>
      <c r="QL47" s="130"/>
      <c r="QM47" s="130"/>
      <c r="QN47" s="130"/>
      <c r="QO47" s="130"/>
      <c r="QP47" s="130"/>
      <c r="QQ47" s="130"/>
      <c r="QR47" s="130"/>
      <c r="QS47" s="130"/>
      <c r="QT47" s="130"/>
      <c r="QU47" s="130"/>
      <c r="QV47" s="130"/>
      <c r="QW47" s="130"/>
      <c r="QX47" s="130"/>
      <c r="QY47" s="130"/>
      <c r="QZ47" s="130"/>
      <c r="RA47" s="130"/>
      <c r="RB47" s="130"/>
      <c r="RC47" s="130"/>
      <c r="RD47" s="130"/>
      <c r="RE47" s="130"/>
      <c r="RF47" s="130"/>
      <c r="RG47" s="130"/>
      <c r="RH47" s="130"/>
      <c r="RI47" s="130"/>
      <c r="RJ47" s="130"/>
      <c r="RK47" s="130"/>
      <c r="RL47" s="130"/>
      <c r="RM47" s="130"/>
      <c r="RN47" s="130"/>
      <c r="RO47" s="130"/>
      <c r="RP47" s="130"/>
      <c r="RQ47" s="130"/>
      <c r="RR47" s="130"/>
      <c r="RS47" s="130"/>
      <c r="RT47" s="130"/>
      <c r="RU47" s="130"/>
      <c r="RV47" s="130"/>
      <c r="RW47" s="130"/>
      <c r="RX47" s="130"/>
      <c r="RY47" s="130"/>
      <c r="RZ47" s="130"/>
      <c r="SA47" s="130"/>
      <c r="SB47" s="130"/>
      <c r="SC47" s="130"/>
      <c r="SD47" s="130"/>
      <c r="SE47" s="130"/>
      <c r="SF47" s="130"/>
      <c r="SG47" s="130"/>
      <c r="SH47" s="130"/>
      <c r="SI47" s="130"/>
      <c r="SJ47" s="130"/>
      <c r="SK47" s="130"/>
      <c r="SL47" s="130"/>
      <c r="SM47" s="130"/>
      <c r="SN47" s="130"/>
      <c r="SO47" s="130"/>
      <c r="SP47" s="130"/>
      <c r="SQ47" s="130"/>
      <c r="SR47" s="130"/>
      <c r="SS47" s="130"/>
      <c r="ST47" s="130"/>
      <c r="SU47" s="130"/>
      <c r="SV47" s="130"/>
      <c r="SW47" s="130"/>
      <c r="SX47" s="130"/>
      <c r="SY47" s="130"/>
      <c r="SZ47" s="130"/>
      <c r="TA47" s="130"/>
      <c r="TB47" s="130"/>
      <c r="TC47" s="130"/>
      <c r="TD47" s="130"/>
      <c r="TE47" s="130"/>
      <c r="TF47" s="130"/>
      <c r="TG47" s="130"/>
      <c r="TH47" s="130"/>
      <c r="TI47" s="130"/>
      <c r="TJ47" s="130"/>
      <c r="TK47" s="130"/>
      <c r="TL47" s="130"/>
      <c r="TM47" s="130"/>
      <c r="TN47" s="130"/>
      <c r="TO47" s="131"/>
      <c r="TP47" s="114"/>
      <c r="TQ47" s="114"/>
      <c r="TR47" s="114"/>
      <c r="TS47" s="114"/>
      <c r="TT47" s="114"/>
      <c r="TU47" s="62"/>
    </row>
    <row r="48" spans="3:541" ht="15.75" customHeight="1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  <c r="IV48" s="114"/>
      <c r="IW48" s="114"/>
      <c r="IX48" s="114"/>
      <c r="IY48" s="114"/>
      <c r="IZ48" s="114"/>
      <c r="JA48" s="114"/>
      <c r="JB48" s="114"/>
      <c r="JC48" s="114"/>
      <c r="JD48" s="114"/>
      <c r="JE48" s="114"/>
      <c r="JF48" s="114"/>
      <c r="JG48" s="114"/>
      <c r="JH48" s="114"/>
      <c r="JI48" s="114"/>
      <c r="JJ48" s="114"/>
      <c r="JK48" s="114"/>
      <c r="JL48" s="114"/>
      <c r="JM48" s="114"/>
      <c r="JN48" s="114"/>
      <c r="JO48" s="114"/>
      <c r="JP48" s="114"/>
      <c r="JQ48" s="114"/>
      <c r="JR48" s="114"/>
      <c r="JS48" s="114"/>
      <c r="JT48" s="114"/>
      <c r="JU48" s="114"/>
      <c r="JV48" s="114"/>
      <c r="JW48" s="114"/>
      <c r="JX48" s="114"/>
      <c r="JY48" s="114"/>
      <c r="JZ48" s="114"/>
      <c r="KA48" s="114"/>
      <c r="KB48" s="114"/>
      <c r="KC48" s="114"/>
      <c r="KD48" s="114"/>
      <c r="KE48" s="114"/>
      <c r="KF48" s="114"/>
      <c r="KG48" s="114"/>
      <c r="KH48" s="114"/>
      <c r="KI48" s="114"/>
      <c r="KJ48" s="114"/>
      <c r="KK48" s="114"/>
      <c r="KL48" s="114"/>
      <c r="KM48" s="114"/>
      <c r="KN48" s="114"/>
      <c r="KO48" s="114"/>
      <c r="KP48" s="114"/>
      <c r="KQ48" s="114"/>
      <c r="KR48" s="114"/>
      <c r="KS48" s="114"/>
      <c r="KT48" s="114"/>
      <c r="KU48" s="114"/>
      <c r="KV48" s="114"/>
      <c r="KW48" s="114"/>
      <c r="KX48" s="114"/>
      <c r="KY48" s="114"/>
      <c r="KZ48" s="114"/>
      <c r="LA48" s="114"/>
      <c r="LB48" s="114"/>
      <c r="LC48" s="114"/>
      <c r="LD48" s="114"/>
      <c r="LE48" s="114"/>
      <c r="LF48" s="114"/>
      <c r="LG48" s="114"/>
      <c r="LH48" s="114"/>
      <c r="LI48" s="114"/>
      <c r="LJ48" s="114"/>
      <c r="LK48" s="114"/>
      <c r="LL48" s="114"/>
      <c r="LM48" s="114"/>
      <c r="LN48" s="114"/>
      <c r="LO48" s="114"/>
      <c r="LP48" s="114"/>
      <c r="LQ48" s="114"/>
      <c r="LR48" s="114"/>
      <c r="LS48" s="114"/>
      <c r="LT48" s="114"/>
      <c r="LU48" s="114"/>
      <c r="LV48" s="114"/>
      <c r="LW48" s="114"/>
      <c r="LX48" s="114"/>
      <c r="LY48" s="114"/>
      <c r="LZ48" s="114"/>
      <c r="MA48" s="114"/>
      <c r="MB48" s="114"/>
      <c r="MC48" s="114"/>
      <c r="MD48" s="114"/>
      <c r="ME48" s="114"/>
      <c r="MF48" s="114"/>
      <c r="MG48" s="114"/>
      <c r="MH48" s="114"/>
      <c r="MI48" s="114"/>
      <c r="MJ48" s="114"/>
      <c r="MK48" s="114"/>
      <c r="ML48" s="114"/>
      <c r="MM48" s="114"/>
      <c r="MN48" s="114"/>
      <c r="MO48" s="114"/>
      <c r="MP48" s="114"/>
      <c r="MQ48" s="114"/>
      <c r="MR48" s="114"/>
      <c r="MS48" s="114"/>
      <c r="MT48" s="114"/>
      <c r="MU48" s="114"/>
      <c r="MV48" s="114"/>
      <c r="MW48" s="114"/>
      <c r="MX48" s="114"/>
      <c r="MY48" s="114"/>
      <c r="MZ48" s="114"/>
      <c r="NA48" s="114"/>
      <c r="NB48" s="114"/>
      <c r="NC48" s="114"/>
      <c r="ND48" s="114"/>
      <c r="NE48" s="114"/>
      <c r="NF48" s="114"/>
      <c r="NG48" s="114"/>
      <c r="NH48" s="114"/>
      <c r="NI48" s="114"/>
      <c r="NJ48" s="114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4"/>
      <c r="NY48" s="114"/>
      <c r="NZ48" s="114"/>
      <c r="OA48" s="114"/>
      <c r="OB48" s="114"/>
      <c r="OC48" s="114"/>
      <c r="OD48" s="114"/>
      <c r="OE48" s="114"/>
      <c r="OF48" s="114"/>
      <c r="OG48" s="114"/>
      <c r="OH48" s="114"/>
      <c r="OI48" s="114"/>
      <c r="OJ48" s="114"/>
      <c r="OK48" s="114"/>
      <c r="OL48" s="114"/>
      <c r="OM48" s="114"/>
      <c r="ON48" s="114"/>
      <c r="OO48" s="114"/>
      <c r="OP48" s="114"/>
      <c r="OQ48" s="114"/>
      <c r="OR48" s="114"/>
      <c r="OS48" s="114"/>
      <c r="OT48" s="114"/>
      <c r="OU48" s="114"/>
      <c r="OV48" s="114"/>
      <c r="OW48" s="114"/>
      <c r="OX48" s="114"/>
      <c r="OY48" s="114"/>
      <c r="OZ48" s="114"/>
      <c r="PA48" s="114"/>
      <c r="PB48" s="114"/>
      <c r="PC48" s="114"/>
      <c r="PD48" s="114"/>
      <c r="PE48" s="114"/>
      <c r="PF48" s="114"/>
      <c r="PG48" s="114"/>
      <c r="PH48" s="114"/>
      <c r="PI48" s="114"/>
      <c r="PJ48" s="114"/>
      <c r="PK48" s="114"/>
      <c r="PL48" s="114"/>
      <c r="PM48" s="114"/>
      <c r="PN48" s="114"/>
      <c r="PO48" s="114"/>
      <c r="PP48" s="114"/>
      <c r="PQ48" s="114"/>
      <c r="PR48" s="114"/>
      <c r="PS48" s="114"/>
      <c r="PT48" s="114"/>
      <c r="PU48" s="114"/>
      <c r="PV48" s="114"/>
      <c r="PW48" s="114"/>
      <c r="PX48" s="114"/>
      <c r="PY48" s="114"/>
      <c r="PZ48" s="114"/>
      <c r="QA48" s="114"/>
      <c r="QB48" s="114"/>
      <c r="QC48" s="114"/>
      <c r="QD48" s="114"/>
      <c r="QE48" s="114"/>
      <c r="QF48" s="114"/>
      <c r="QG48" s="114"/>
      <c r="QH48" s="114"/>
      <c r="QI48" s="114"/>
      <c r="QJ48" s="114"/>
      <c r="QK48" s="114"/>
      <c r="QL48" s="114"/>
      <c r="QM48" s="114"/>
      <c r="QN48" s="114"/>
      <c r="QO48" s="114"/>
      <c r="QP48" s="114"/>
      <c r="QQ48" s="114"/>
      <c r="QR48" s="114"/>
      <c r="QS48" s="114"/>
      <c r="QT48" s="114"/>
      <c r="QU48" s="114"/>
      <c r="QV48" s="114"/>
      <c r="QW48" s="114"/>
      <c r="QX48" s="114"/>
      <c r="QY48" s="114"/>
      <c r="QZ48" s="114"/>
      <c r="RA48" s="114"/>
      <c r="RB48" s="114"/>
      <c r="RC48" s="114"/>
      <c r="RD48" s="114"/>
      <c r="RE48" s="114"/>
      <c r="RF48" s="114"/>
      <c r="RG48" s="114"/>
      <c r="RH48" s="114"/>
      <c r="RI48" s="114"/>
      <c r="RJ48" s="114"/>
      <c r="RK48" s="114"/>
      <c r="RL48" s="114"/>
      <c r="RM48" s="114"/>
      <c r="RN48" s="114"/>
      <c r="RO48" s="114"/>
      <c r="RP48" s="114"/>
      <c r="RQ48" s="114"/>
      <c r="RR48" s="114"/>
      <c r="RS48" s="114"/>
      <c r="RT48" s="114"/>
      <c r="RU48" s="114"/>
      <c r="RV48" s="114"/>
      <c r="RW48" s="114"/>
      <c r="RX48" s="114"/>
      <c r="RY48" s="114"/>
      <c r="RZ48" s="114"/>
      <c r="SA48" s="114"/>
      <c r="SB48" s="114"/>
      <c r="SC48" s="114"/>
      <c r="SD48" s="114"/>
      <c r="SE48" s="114"/>
      <c r="SF48" s="114"/>
      <c r="SG48" s="114"/>
      <c r="SH48" s="114"/>
      <c r="SI48" s="114"/>
      <c r="SJ48" s="114"/>
      <c r="SK48" s="114"/>
      <c r="SL48" s="114"/>
      <c r="SM48" s="114"/>
      <c r="SN48" s="114"/>
      <c r="SO48" s="114"/>
      <c r="SP48" s="114"/>
      <c r="SQ48" s="114"/>
      <c r="SR48" s="114"/>
      <c r="SS48" s="114"/>
      <c r="ST48" s="114"/>
      <c r="SU48" s="114"/>
      <c r="SV48" s="114"/>
      <c r="SW48" s="114"/>
      <c r="SX48" s="114"/>
      <c r="SY48" s="114"/>
      <c r="SZ48" s="114"/>
      <c r="TA48" s="114"/>
      <c r="TB48" s="114"/>
      <c r="TC48" s="114"/>
      <c r="TD48" s="114"/>
      <c r="TE48" s="114"/>
      <c r="TF48" s="114"/>
      <c r="TG48" s="114"/>
      <c r="TH48" s="114"/>
      <c r="TI48" s="114"/>
      <c r="TJ48" s="114"/>
      <c r="TK48" s="114"/>
      <c r="TL48" s="114"/>
      <c r="TM48" s="114"/>
      <c r="TN48" s="114"/>
      <c r="TO48" s="114"/>
      <c r="TP48" s="114"/>
      <c r="TQ48" s="114"/>
      <c r="TR48" s="114"/>
      <c r="TS48" s="114"/>
      <c r="TT48" s="114"/>
      <c r="TU48" s="62"/>
    </row>
    <row r="49" spans="27:525" ht="15.75" customHeight="1">
      <c r="AA49" s="1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V49" s="1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DQ49" s="1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FL49" s="1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HG49" s="1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JB49" s="1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W49" s="1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MR49" s="1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OM49" s="1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QH49" s="1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SC49" s="1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</row>
    <row r="50" spans="27:525" ht="15.75" customHeight="1">
      <c r="AA50" s="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V50" s="1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DQ50" s="1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FL50" s="1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HG50" s="1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JB50" s="1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W50" s="1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MR50" s="1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2"/>
      <c r="NI50" s="2"/>
      <c r="NJ50" s="2"/>
      <c r="NK50" s="2"/>
      <c r="NL50" s="2"/>
      <c r="NM50" s="2"/>
      <c r="NN50" s="2"/>
      <c r="NO50" s="2"/>
      <c r="NP50" s="2"/>
      <c r="NQ50" s="2"/>
      <c r="NR50" s="2"/>
      <c r="NS50" s="2"/>
      <c r="NT50" s="2"/>
      <c r="OM50" s="1"/>
      <c r="OQ50" s="2"/>
      <c r="OR50" s="2"/>
      <c r="OS50" s="2"/>
      <c r="OT50" s="2"/>
      <c r="OU50" s="2"/>
      <c r="OV50" s="2"/>
      <c r="OW50" s="2"/>
      <c r="OX50" s="2"/>
      <c r="OY50" s="2"/>
      <c r="OZ50" s="2"/>
      <c r="PA50" s="2"/>
      <c r="PB50" s="2"/>
      <c r="PC50" s="2"/>
      <c r="PD50" s="2"/>
      <c r="PE50" s="2"/>
      <c r="PF50" s="2"/>
      <c r="PG50" s="2"/>
      <c r="PH50" s="2"/>
      <c r="PI50" s="2"/>
      <c r="PJ50" s="2"/>
      <c r="PK50" s="2"/>
      <c r="PL50" s="2"/>
      <c r="PM50" s="2"/>
      <c r="PN50" s="2"/>
      <c r="PO50" s="2"/>
      <c r="QH50" s="1"/>
      <c r="QL50" s="2"/>
      <c r="QM50" s="2"/>
      <c r="QN50" s="2"/>
      <c r="QO50" s="2"/>
      <c r="QP50" s="2"/>
      <c r="QQ50" s="2"/>
      <c r="QR50" s="2"/>
      <c r="QS50" s="2"/>
      <c r="QT50" s="2"/>
      <c r="QU50" s="2"/>
      <c r="QV50" s="2"/>
      <c r="QW50" s="2"/>
      <c r="QX50" s="2"/>
      <c r="QY50" s="2"/>
      <c r="QZ50" s="2"/>
      <c r="RA50" s="2"/>
      <c r="RB50" s="2"/>
      <c r="RC50" s="2"/>
      <c r="RD50" s="2"/>
      <c r="RE50" s="2"/>
      <c r="RF50" s="2"/>
      <c r="RG50" s="2"/>
      <c r="RH50" s="2"/>
      <c r="RI50" s="2"/>
      <c r="RJ50" s="2"/>
      <c r="SC50" s="1"/>
      <c r="SG50" s="2"/>
      <c r="SH50" s="2"/>
      <c r="SI50" s="2"/>
      <c r="SJ50" s="2"/>
      <c r="SK50" s="2"/>
      <c r="SL50" s="2"/>
      <c r="SM50" s="2"/>
      <c r="SN50" s="2"/>
      <c r="SO50" s="2"/>
      <c r="SP50" s="2"/>
      <c r="SQ50" s="2"/>
      <c r="SR50" s="2"/>
      <c r="SS50" s="2"/>
      <c r="ST50" s="2"/>
      <c r="SU50" s="2"/>
      <c r="SV50" s="2"/>
      <c r="SW50" s="2"/>
      <c r="SX50" s="2"/>
      <c r="SY50" s="2"/>
      <c r="SZ50" s="2"/>
      <c r="TA50" s="2"/>
      <c r="TB50" s="2"/>
      <c r="TC50" s="2"/>
      <c r="TD50" s="2"/>
      <c r="TE50" s="2"/>
    </row>
    <row r="51" spans="27:525" ht="15.75" customHeight="1">
      <c r="AA51" s="1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V51" s="1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DQ51" s="1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FL51" s="1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HG51" s="1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JB51" s="1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W51" s="1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MR51" s="1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OM51" s="1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QH51" s="1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SC51" s="1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</row>
    <row r="52" spans="27:525" ht="15.75" customHeight="1">
      <c r="AA52" s="1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V52" s="1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DQ52" s="1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FL52" s="1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HG52" s="1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JB52" s="1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W52" s="1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MR52" s="1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OM52" s="1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QH52" s="1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SC52" s="1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</row>
    <row r="53" spans="27:525" ht="15.75" customHeight="1">
      <c r="AA53" s="1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V53" s="1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DQ53" s="1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FL53" s="1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HG53" s="1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JB53" s="1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W53" s="1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MR53" s="1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OM53" s="1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QH53" s="1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SC53" s="1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</row>
    <row r="54" spans="27:525" ht="15.75" customHeight="1">
      <c r="AA54" s="1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V54" s="1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DQ54" s="1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FL54" s="1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HG54" s="1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JB54" s="1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W54" s="1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MR54" s="1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OM54" s="1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QH54" s="1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SC54" s="1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</row>
    <row r="55" spans="27:525" ht="15.75" customHeight="1">
      <c r="AA55" s="1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V55" s="1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DQ55" s="1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FL55" s="1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HG55" s="1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JB55" s="1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W55" s="1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MR55" s="1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OM55" s="1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QH55" s="1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SC55" s="1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</row>
    <row r="56" spans="27:525" ht="15.75" customHeight="1">
      <c r="AA56" s="1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V56" s="1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DQ56" s="1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FL56" s="1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HG56" s="1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JB56" s="1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W56" s="1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MR56" s="1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OM56" s="1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QH56" s="1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SC56" s="1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</row>
    <row r="57" spans="27:525" ht="15.75" customHeight="1">
      <c r="AA57" s="1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V57" s="1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DQ57" s="1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FL57" s="1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HG57" s="1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JB57" s="1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W57" s="1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MR57" s="1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OM57" s="1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QH57" s="1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SC57" s="1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</row>
    <row r="58" spans="27:525" ht="15.75" customHeight="1">
      <c r="AA58" s="1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V58" s="1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DQ58" s="1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FL58" s="1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HG58" s="1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JB58" s="1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W58" s="1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MR58" s="1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OM58" s="1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QH58" s="1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SC58" s="1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</row>
    <row r="59" spans="27:525" ht="15.75" customHeight="1">
      <c r="AA59" s="1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V59" s="1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DQ59" s="1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FL59" s="1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HG59" s="1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JB59" s="1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W59" s="1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MR59" s="1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OM59" s="1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QH59" s="1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SC59" s="1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</row>
    <row r="60" spans="27:525" ht="15.75" customHeight="1">
      <c r="AA60" s="1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V60" s="1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DQ60" s="1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FL60" s="1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HG60" s="1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JB60" s="1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W60" s="1"/>
      <c r="LA60" s="2"/>
      <c r="LB60" s="2"/>
      <c r="LC60" s="2"/>
      <c r="LD60" s="2"/>
      <c r="LE60" s="2"/>
      <c r="LF60" s="2"/>
      <c r="LG60" s="2"/>
      <c r="LH60" s="2"/>
      <c r="LI60" s="2"/>
      <c r="LJ60" s="2"/>
      <c r="LK60" s="2"/>
      <c r="LL60" s="2"/>
      <c r="LM60" s="2"/>
      <c r="LN60" s="2"/>
      <c r="LO60" s="2"/>
      <c r="LP60" s="2"/>
      <c r="LQ60" s="2"/>
      <c r="LR60" s="2"/>
      <c r="LS60" s="2"/>
      <c r="LT60" s="2"/>
      <c r="LU60" s="2"/>
      <c r="LV60" s="2"/>
      <c r="LW60" s="2"/>
      <c r="LX60" s="2"/>
      <c r="LY60" s="2"/>
      <c r="MR60" s="1"/>
      <c r="MV60" s="2"/>
      <c r="MW60" s="2"/>
      <c r="MX60" s="2"/>
      <c r="MY60" s="2"/>
      <c r="MZ60" s="2"/>
      <c r="NA60" s="2"/>
      <c r="NB60" s="2"/>
      <c r="NC60" s="2"/>
      <c r="ND60" s="2"/>
      <c r="NE60" s="2"/>
      <c r="NF60" s="2"/>
      <c r="NG60" s="2"/>
      <c r="NH60" s="2"/>
      <c r="NI60" s="2"/>
      <c r="NJ60" s="2"/>
      <c r="NK60" s="2"/>
      <c r="NL60" s="2"/>
      <c r="NM60" s="2"/>
      <c r="NN60" s="2"/>
      <c r="NO60" s="2"/>
      <c r="NP60" s="2"/>
      <c r="NQ60" s="2"/>
      <c r="NR60" s="2"/>
      <c r="NS60" s="2"/>
      <c r="NT60" s="2"/>
      <c r="OM60" s="1"/>
      <c r="OQ60" s="2"/>
      <c r="OR60" s="2"/>
      <c r="OS60" s="2"/>
      <c r="OT60" s="2"/>
      <c r="OU60" s="2"/>
      <c r="OV60" s="2"/>
      <c r="OW60" s="2"/>
      <c r="OX60" s="2"/>
      <c r="OY60" s="2"/>
      <c r="OZ60" s="2"/>
      <c r="PA60" s="2"/>
      <c r="PB60" s="2"/>
      <c r="PC60" s="2"/>
      <c r="PD60" s="2"/>
      <c r="PE60" s="2"/>
      <c r="PF60" s="2"/>
      <c r="PG60" s="2"/>
      <c r="PH60" s="2"/>
      <c r="PI60" s="2"/>
      <c r="PJ60" s="2"/>
      <c r="PK60" s="2"/>
      <c r="PL60" s="2"/>
      <c r="PM60" s="2"/>
      <c r="PN60" s="2"/>
      <c r="PO60" s="2"/>
      <c r="QH60" s="1"/>
      <c r="QL60" s="2"/>
      <c r="QM60" s="2"/>
      <c r="QN60" s="2"/>
      <c r="QO60" s="2"/>
      <c r="QP60" s="2"/>
      <c r="QQ60" s="2"/>
      <c r="QR60" s="2"/>
      <c r="QS60" s="2"/>
      <c r="QT60" s="2"/>
      <c r="QU60" s="2"/>
      <c r="QV60" s="2"/>
      <c r="QW60" s="2"/>
      <c r="QX60" s="2"/>
      <c r="QY60" s="2"/>
      <c r="QZ60" s="2"/>
      <c r="RA60" s="2"/>
      <c r="RB60" s="2"/>
      <c r="RC60" s="2"/>
      <c r="RD60" s="2"/>
      <c r="RE60" s="2"/>
      <c r="RF60" s="2"/>
      <c r="RG60" s="2"/>
      <c r="RH60" s="2"/>
      <c r="RI60" s="2"/>
      <c r="RJ60" s="2"/>
      <c r="SC60" s="1"/>
      <c r="SG60" s="2"/>
      <c r="SH60" s="2"/>
      <c r="SI60" s="2"/>
      <c r="SJ60" s="2"/>
      <c r="SK60" s="2"/>
      <c r="SL60" s="2"/>
      <c r="SM60" s="2"/>
      <c r="SN60" s="2"/>
      <c r="SO60" s="2"/>
      <c r="SP60" s="2"/>
      <c r="SQ60" s="2"/>
      <c r="SR60" s="2"/>
      <c r="SS60" s="2"/>
      <c r="ST60" s="2"/>
      <c r="SU60" s="2"/>
      <c r="SV60" s="2"/>
      <c r="SW60" s="2"/>
      <c r="SX60" s="2"/>
      <c r="SY60" s="2"/>
      <c r="SZ60" s="2"/>
      <c r="TA60" s="2"/>
      <c r="TB60" s="2"/>
      <c r="TC60" s="2"/>
      <c r="TD60" s="2"/>
      <c r="TE60" s="2"/>
    </row>
    <row r="61" spans="27:525" ht="15.75" customHeight="1">
      <c r="AA61" s="1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V61" s="1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DQ61" s="1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FL61" s="1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HG61" s="1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JB61" s="1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W61" s="1"/>
      <c r="LA61" s="2"/>
      <c r="LB61" s="2"/>
      <c r="LC61" s="2"/>
      <c r="LD61" s="2"/>
      <c r="LE61" s="2"/>
      <c r="LF61" s="2"/>
      <c r="LG61" s="2"/>
      <c r="LH61" s="2"/>
      <c r="LI61" s="2"/>
      <c r="LJ61" s="2"/>
      <c r="LK61" s="2"/>
      <c r="LL61" s="2"/>
      <c r="LM61" s="2"/>
      <c r="LN61" s="2"/>
      <c r="LO61" s="2"/>
      <c r="LP61" s="2"/>
      <c r="LQ61" s="2"/>
      <c r="LR61" s="2"/>
      <c r="LS61" s="2"/>
      <c r="LT61" s="2"/>
      <c r="LU61" s="2"/>
      <c r="LV61" s="2"/>
      <c r="LW61" s="2"/>
      <c r="LX61" s="2"/>
      <c r="LY61" s="2"/>
      <c r="MR61" s="1"/>
      <c r="MV61" s="2"/>
      <c r="MW61" s="2"/>
      <c r="MX61" s="2"/>
      <c r="MY61" s="2"/>
      <c r="MZ61" s="2"/>
      <c r="NA61" s="2"/>
      <c r="NB61" s="2"/>
      <c r="NC61" s="2"/>
      <c r="ND61" s="2"/>
      <c r="NE61" s="2"/>
      <c r="NF61" s="2"/>
      <c r="NG61" s="2"/>
      <c r="NH61" s="2"/>
      <c r="NI61" s="2"/>
      <c r="NJ61" s="2"/>
      <c r="NK61" s="2"/>
      <c r="NL61" s="2"/>
      <c r="NM61" s="2"/>
      <c r="NN61" s="2"/>
      <c r="NO61" s="2"/>
      <c r="NP61" s="2"/>
      <c r="NQ61" s="2"/>
      <c r="NR61" s="2"/>
      <c r="NS61" s="2"/>
      <c r="NT61" s="2"/>
      <c r="OM61" s="1"/>
      <c r="OQ61" s="2"/>
      <c r="OR61" s="2"/>
      <c r="OS61" s="2"/>
      <c r="OT61" s="2"/>
      <c r="OU61" s="2"/>
      <c r="OV61" s="2"/>
      <c r="OW61" s="2"/>
      <c r="OX61" s="2"/>
      <c r="OY61" s="2"/>
      <c r="OZ61" s="2"/>
      <c r="PA61" s="2"/>
      <c r="PB61" s="2"/>
      <c r="PC61" s="2"/>
      <c r="PD61" s="2"/>
      <c r="PE61" s="2"/>
      <c r="PF61" s="2"/>
      <c r="PG61" s="2"/>
      <c r="PH61" s="2"/>
      <c r="PI61" s="2"/>
      <c r="PJ61" s="2"/>
      <c r="PK61" s="2"/>
      <c r="PL61" s="2"/>
      <c r="PM61" s="2"/>
      <c r="PN61" s="2"/>
      <c r="PO61" s="2"/>
      <c r="QH61" s="1"/>
      <c r="QL61" s="2"/>
      <c r="QM61" s="2"/>
      <c r="QN61" s="2"/>
      <c r="QO61" s="2"/>
      <c r="QP61" s="2"/>
      <c r="QQ61" s="2"/>
      <c r="QR61" s="2"/>
      <c r="QS61" s="2"/>
      <c r="QT61" s="2"/>
      <c r="QU61" s="2"/>
      <c r="QV61" s="2"/>
      <c r="QW61" s="2"/>
      <c r="QX61" s="2"/>
      <c r="QY61" s="2"/>
      <c r="QZ61" s="2"/>
      <c r="RA61" s="2"/>
      <c r="RB61" s="2"/>
      <c r="RC61" s="2"/>
      <c r="RD61" s="2"/>
      <c r="RE61" s="2"/>
      <c r="RF61" s="2"/>
      <c r="RG61" s="2"/>
      <c r="RH61" s="2"/>
      <c r="RI61" s="2"/>
      <c r="RJ61" s="2"/>
      <c r="SC61" s="1"/>
      <c r="SG61" s="2"/>
      <c r="SH61" s="2"/>
      <c r="SI61" s="2"/>
      <c r="SJ61" s="2"/>
      <c r="SK61" s="2"/>
      <c r="SL61" s="2"/>
      <c r="SM61" s="2"/>
      <c r="SN61" s="2"/>
      <c r="SO61" s="2"/>
      <c r="SP61" s="2"/>
      <c r="SQ61" s="2"/>
      <c r="SR61" s="2"/>
      <c r="SS61" s="2"/>
      <c r="ST61" s="2"/>
      <c r="SU61" s="2"/>
      <c r="SV61" s="2"/>
      <c r="SW61" s="2"/>
      <c r="SX61" s="2"/>
      <c r="SY61" s="2"/>
      <c r="SZ61" s="2"/>
      <c r="TA61" s="2"/>
      <c r="TB61" s="2"/>
      <c r="TC61" s="2"/>
      <c r="TD61" s="2"/>
      <c r="TE61" s="2"/>
    </row>
    <row r="62" spans="27:525" ht="15.75" customHeight="1">
      <c r="AA62" s="1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V62" s="1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DQ62" s="1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FL62" s="1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HG62" s="1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JB62" s="1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W62" s="1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MR62" s="1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OM62" s="1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QH62" s="1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SC62" s="1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</row>
    <row r="63" spans="27:525" ht="15.75" customHeight="1">
      <c r="AA63" s="1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V63" s="1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DQ63" s="1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FL63" s="1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HG63" s="1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JB63" s="1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W63" s="1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MR63" s="1"/>
      <c r="MV63" s="2"/>
      <c r="MW63" s="2"/>
      <c r="MX63" s="2"/>
      <c r="MY63" s="2"/>
      <c r="MZ63" s="2"/>
      <c r="NA63" s="2"/>
      <c r="NB63" s="2"/>
      <c r="NC63" s="2"/>
      <c r="ND63" s="2"/>
      <c r="NE63" s="2"/>
      <c r="NF63" s="2"/>
      <c r="NG63" s="2"/>
      <c r="NH63" s="2"/>
      <c r="NI63" s="2"/>
      <c r="NJ63" s="2"/>
      <c r="NK63" s="2"/>
      <c r="NL63" s="2"/>
      <c r="NM63" s="2"/>
      <c r="NN63" s="2"/>
      <c r="NO63" s="2"/>
      <c r="NP63" s="2"/>
      <c r="NQ63" s="2"/>
      <c r="NR63" s="2"/>
      <c r="NS63" s="2"/>
      <c r="NT63" s="2"/>
      <c r="OM63" s="1"/>
      <c r="OQ63" s="2"/>
      <c r="OR63" s="2"/>
      <c r="OS63" s="2"/>
      <c r="OT63" s="2"/>
      <c r="OU63" s="2"/>
      <c r="OV63" s="2"/>
      <c r="OW63" s="2"/>
      <c r="OX63" s="2"/>
      <c r="OY63" s="2"/>
      <c r="OZ63" s="2"/>
      <c r="PA63" s="2"/>
      <c r="PB63" s="2"/>
      <c r="PC63" s="2"/>
      <c r="PD63" s="2"/>
      <c r="PE63" s="2"/>
      <c r="PF63" s="2"/>
      <c r="PG63" s="2"/>
      <c r="PH63" s="2"/>
      <c r="PI63" s="2"/>
      <c r="PJ63" s="2"/>
      <c r="PK63" s="2"/>
      <c r="PL63" s="2"/>
      <c r="PM63" s="2"/>
      <c r="PN63" s="2"/>
      <c r="PO63" s="2"/>
      <c r="QH63" s="1"/>
      <c r="QL63" s="2"/>
      <c r="QM63" s="2"/>
      <c r="QN63" s="2"/>
      <c r="QO63" s="2"/>
      <c r="QP63" s="2"/>
      <c r="QQ63" s="2"/>
      <c r="QR63" s="2"/>
      <c r="QS63" s="2"/>
      <c r="QT63" s="2"/>
      <c r="QU63" s="2"/>
      <c r="QV63" s="2"/>
      <c r="QW63" s="2"/>
      <c r="QX63" s="2"/>
      <c r="QY63" s="2"/>
      <c r="QZ63" s="2"/>
      <c r="RA63" s="2"/>
      <c r="RB63" s="2"/>
      <c r="RC63" s="2"/>
      <c r="RD63" s="2"/>
      <c r="RE63" s="2"/>
      <c r="RF63" s="2"/>
      <c r="RG63" s="2"/>
      <c r="RH63" s="2"/>
      <c r="RI63" s="2"/>
      <c r="RJ63" s="2"/>
      <c r="SC63" s="1"/>
      <c r="SG63" s="2"/>
      <c r="SH63" s="2"/>
      <c r="SI63" s="2"/>
      <c r="SJ63" s="2"/>
      <c r="SK63" s="2"/>
      <c r="SL63" s="2"/>
      <c r="SM63" s="2"/>
      <c r="SN63" s="2"/>
      <c r="SO63" s="2"/>
      <c r="SP63" s="2"/>
      <c r="SQ63" s="2"/>
      <c r="SR63" s="2"/>
      <c r="SS63" s="2"/>
      <c r="ST63" s="2"/>
      <c r="SU63" s="2"/>
      <c r="SV63" s="2"/>
      <c r="SW63" s="2"/>
      <c r="SX63" s="2"/>
      <c r="SY63" s="2"/>
      <c r="SZ63" s="2"/>
      <c r="TA63" s="2"/>
      <c r="TB63" s="2"/>
      <c r="TC63" s="2"/>
      <c r="TD63" s="2"/>
      <c r="TE63" s="2"/>
    </row>
    <row r="64" spans="27:525" ht="15.75" customHeight="1">
      <c r="AA64" s="1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V64" s="1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DQ64" s="1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FL64" s="1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HG64" s="1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JB64" s="1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W64" s="1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MR64" s="1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OM64" s="1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QH64" s="1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SC64" s="1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</row>
    <row r="65" spans="27:525" ht="15.75" customHeight="1">
      <c r="AA65" s="1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V65" s="1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DQ65" s="1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FL65" s="1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HG65" s="1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JB65" s="1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W65" s="1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MR65" s="1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OM65" s="1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QH65" s="1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SC65" s="1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</row>
    <row r="66" spans="27:525" ht="15.75" customHeight="1">
      <c r="AA66" s="1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V66" s="1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DQ66" s="1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FL66" s="1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HG66" s="1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JB66" s="1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W66" s="1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MR66" s="1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OM66" s="1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QH66" s="1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SC66" s="1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</row>
    <row r="67" spans="27:525" ht="15.75" customHeight="1">
      <c r="AA67" s="1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V67" s="1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DQ67" s="1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FL67" s="1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HG67" s="1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JB67" s="1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W67" s="1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MR67" s="1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OM67" s="1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QH67" s="1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SC67" s="1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</row>
    <row r="68" spans="27:525" ht="15.75" customHeight="1">
      <c r="AA68" s="1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V68" s="1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DQ68" s="1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FL68" s="1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HG68" s="1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JB68" s="1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W68" s="1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MR68" s="1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OM68" s="1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QH68" s="1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SC68" s="1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</row>
    <row r="69" spans="27:525" ht="15.75" customHeight="1">
      <c r="AA69" s="1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V69" s="1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DQ69" s="1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FL69" s="1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HG69" s="1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JB69" s="1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W69" s="1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MR69" s="1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OM69" s="1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QH69" s="1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SC69" s="1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</row>
    <row r="70" spans="27:525" ht="15.75" customHeight="1">
      <c r="AA70" s="1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V70" s="1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DQ70" s="1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FL70" s="1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HG70" s="1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JB70" s="1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W70" s="1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MR70" s="1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OM70" s="1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QH70" s="1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SC70" s="1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</row>
    <row r="71" spans="27:525" ht="15.75" customHeight="1">
      <c r="AA71" s="1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V71" s="1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DQ71" s="1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FL71" s="1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HG71" s="1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JB71" s="1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W71" s="1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MR71" s="1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OM71" s="1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QH71" s="1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SC71" s="1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</row>
    <row r="72" spans="27:525" ht="15.75" customHeight="1">
      <c r="AA72" s="1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V72" s="1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DQ72" s="1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FL72" s="1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HG72" s="1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JB72" s="1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W72" s="1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MR72" s="1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OM72" s="1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QH72" s="1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SC72" s="1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</row>
    <row r="73" spans="27:525" ht="15.75" customHeight="1">
      <c r="AA73" s="1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V73" s="1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DQ73" s="1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FL73" s="1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HG73" s="1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JB73" s="1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W73" s="1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MR73" s="1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OM73" s="1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QH73" s="1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SC73" s="1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</row>
    <row r="74" spans="27:525" ht="15.75" customHeight="1">
      <c r="AA74" s="1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V74" s="1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DQ74" s="1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FL74" s="1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HG74" s="1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JB74" s="1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W74" s="1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MR74" s="1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OM74" s="1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QH74" s="1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SC74" s="1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</row>
    <row r="75" spans="27:525" ht="15.75" customHeight="1">
      <c r="AA75" s="1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V75" s="1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DQ75" s="1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FL75" s="1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HG75" s="1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JB75" s="1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W75" s="1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MR75" s="1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OM75" s="1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QH75" s="1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SC75" s="1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</row>
    <row r="76" spans="27:525" ht="15.75" customHeight="1">
      <c r="AA76" s="1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V76" s="1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DQ76" s="1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FL76" s="1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HG76" s="1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JB76" s="1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W76" s="1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MR76" s="1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2"/>
      <c r="NH76" s="2"/>
      <c r="NI76" s="2"/>
      <c r="NJ76" s="2"/>
      <c r="NK76" s="2"/>
      <c r="NL76" s="2"/>
      <c r="NM76" s="2"/>
      <c r="NN76" s="2"/>
      <c r="NO76" s="2"/>
      <c r="NP76" s="2"/>
      <c r="NQ76" s="2"/>
      <c r="NR76" s="2"/>
      <c r="NS76" s="2"/>
      <c r="NT76" s="2"/>
      <c r="OM76" s="1"/>
      <c r="OQ76" s="2"/>
      <c r="OR76" s="2"/>
      <c r="OS76" s="2"/>
      <c r="OT76" s="2"/>
      <c r="OU76" s="2"/>
      <c r="OV76" s="2"/>
      <c r="OW76" s="2"/>
      <c r="OX76" s="2"/>
      <c r="OY76" s="2"/>
      <c r="OZ76" s="2"/>
      <c r="PA76" s="2"/>
      <c r="PB76" s="2"/>
      <c r="PC76" s="2"/>
      <c r="PD76" s="2"/>
      <c r="PE76" s="2"/>
      <c r="PF76" s="2"/>
      <c r="PG76" s="2"/>
      <c r="PH76" s="2"/>
      <c r="PI76" s="2"/>
      <c r="PJ76" s="2"/>
      <c r="PK76" s="2"/>
      <c r="PL76" s="2"/>
      <c r="PM76" s="2"/>
      <c r="PN76" s="2"/>
      <c r="PO76" s="2"/>
      <c r="QH76" s="1"/>
      <c r="QL76" s="2"/>
      <c r="QM76" s="2"/>
      <c r="QN76" s="2"/>
      <c r="QO76" s="2"/>
      <c r="QP76" s="2"/>
      <c r="QQ76" s="2"/>
      <c r="QR76" s="2"/>
      <c r="QS76" s="2"/>
      <c r="QT76" s="2"/>
      <c r="QU76" s="2"/>
      <c r="QV76" s="2"/>
      <c r="QW76" s="2"/>
      <c r="QX76" s="2"/>
      <c r="QY76" s="2"/>
      <c r="QZ76" s="2"/>
      <c r="RA76" s="2"/>
      <c r="RB76" s="2"/>
      <c r="RC76" s="2"/>
      <c r="RD76" s="2"/>
      <c r="RE76" s="2"/>
      <c r="RF76" s="2"/>
      <c r="RG76" s="2"/>
      <c r="RH76" s="2"/>
      <c r="RI76" s="2"/>
      <c r="RJ76" s="2"/>
      <c r="SC76" s="1"/>
      <c r="SG76" s="2"/>
      <c r="SH76" s="2"/>
      <c r="SI76" s="2"/>
      <c r="SJ76" s="2"/>
      <c r="SK76" s="2"/>
      <c r="SL76" s="2"/>
      <c r="SM76" s="2"/>
      <c r="SN76" s="2"/>
      <c r="SO76" s="2"/>
      <c r="SP76" s="2"/>
      <c r="SQ76" s="2"/>
      <c r="SR76" s="2"/>
      <c r="SS76" s="2"/>
      <c r="ST76" s="2"/>
      <c r="SU76" s="2"/>
      <c r="SV76" s="2"/>
      <c r="SW76" s="2"/>
      <c r="SX76" s="2"/>
      <c r="SY76" s="2"/>
      <c r="SZ76" s="2"/>
      <c r="TA76" s="2"/>
      <c r="TB76" s="2"/>
      <c r="TC76" s="2"/>
      <c r="TD76" s="2"/>
      <c r="TE76" s="2"/>
    </row>
    <row r="77" spans="27:525" ht="15.75" customHeight="1">
      <c r="AA77" s="1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V77" s="1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DQ77" s="1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FL77" s="1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HG77" s="1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JB77" s="1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W77" s="1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MR77" s="1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OM77" s="1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QH77" s="1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SC77" s="1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</row>
    <row r="78" spans="27:525" ht="15.75" customHeight="1">
      <c r="AA78" s="1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V78" s="1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DQ78" s="1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FL78" s="1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HG78" s="1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JB78" s="1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W78" s="1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MR78" s="1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OM78" s="1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QH78" s="1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SC78" s="1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</row>
    <row r="79" spans="27:525" ht="15.75" customHeight="1">
      <c r="AA79" s="1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V79" s="1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DQ79" s="1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FL79" s="1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HG79" s="1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JB79" s="1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W79" s="1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MR79" s="1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OM79" s="1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QH79" s="1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SC79" s="1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</row>
    <row r="80" spans="27:525" ht="15.75" customHeight="1">
      <c r="AA80" s="1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V80" s="1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DQ80" s="1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FL80" s="1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HG80" s="1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JB80" s="1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W80" s="1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MR80" s="1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OM80" s="1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QH80" s="1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SC80" s="1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</row>
    <row r="81" spans="27:525" ht="15.75" customHeight="1">
      <c r="AA81" s="1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V81" s="1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DQ81" s="1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FL81" s="1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HG81" s="1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JB81" s="1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W81" s="1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MR81" s="1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"/>
      <c r="NH81" s="2"/>
      <c r="NI81" s="2"/>
      <c r="NJ81" s="2"/>
      <c r="NK81" s="2"/>
      <c r="NL81" s="2"/>
      <c r="NM81" s="2"/>
      <c r="NN81" s="2"/>
      <c r="NO81" s="2"/>
      <c r="NP81" s="2"/>
      <c r="NQ81" s="2"/>
      <c r="NR81" s="2"/>
      <c r="NS81" s="2"/>
      <c r="NT81" s="2"/>
      <c r="OM81" s="1"/>
      <c r="OQ81" s="2"/>
      <c r="OR81" s="2"/>
      <c r="OS81" s="2"/>
      <c r="OT81" s="2"/>
      <c r="OU81" s="2"/>
      <c r="OV81" s="2"/>
      <c r="OW81" s="2"/>
      <c r="OX81" s="2"/>
      <c r="OY81" s="2"/>
      <c r="OZ81" s="2"/>
      <c r="PA81" s="2"/>
      <c r="PB81" s="2"/>
      <c r="PC81" s="2"/>
      <c r="PD81" s="2"/>
      <c r="PE81" s="2"/>
      <c r="PF81" s="2"/>
      <c r="PG81" s="2"/>
      <c r="PH81" s="2"/>
      <c r="PI81" s="2"/>
      <c r="PJ81" s="2"/>
      <c r="PK81" s="2"/>
      <c r="PL81" s="2"/>
      <c r="PM81" s="2"/>
      <c r="PN81" s="2"/>
      <c r="PO81" s="2"/>
      <c r="QH81" s="1"/>
      <c r="QL81" s="2"/>
      <c r="QM81" s="2"/>
      <c r="QN81" s="2"/>
      <c r="QO81" s="2"/>
      <c r="QP81" s="2"/>
      <c r="QQ81" s="2"/>
      <c r="QR81" s="2"/>
      <c r="QS81" s="2"/>
      <c r="QT81" s="2"/>
      <c r="QU81" s="2"/>
      <c r="QV81" s="2"/>
      <c r="QW81" s="2"/>
      <c r="QX81" s="2"/>
      <c r="QY81" s="2"/>
      <c r="QZ81" s="2"/>
      <c r="RA81" s="2"/>
      <c r="RB81" s="2"/>
      <c r="RC81" s="2"/>
      <c r="RD81" s="2"/>
      <c r="RE81" s="2"/>
      <c r="RF81" s="2"/>
      <c r="RG81" s="2"/>
      <c r="RH81" s="2"/>
      <c r="RI81" s="2"/>
      <c r="RJ81" s="2"/>
      <c r="SC81" s="1"/>
      <c r="SG81" s="2"/>
      <c r="SH81" s="2"/>
      <c r="SI81" s="2"/>
      <c r="SJ81" s="2"/>
      <c r="SK81" s="2"/>
      <c r="SL81" s="2"/>
      <c r="SM81" s="2"/>
      <c r="SN81" s="2"/>
      <c r="SO81" s="2"/>
      <c r="SP81" s="2"/>
      <c r="SQ81" s="2"/>
      <c r="SR81" s="2"/>
      <c r="SS81" s="2"/>
      <c r="ST81" s="2"/>
      <c r="SU81" s="2"/>
      <c r="SV81" s="2"/>
      <c r="SW81" s="2"/>
      <c r="SX81" s="2"/>
      <c r="SY81" s="2"/>
      <c r="SZ81" s="2"/>
      <c r="TA81" s="2"/>
      <c r="TB81" s="2"/>
      <c r="TC81" s="2"/>
      <c r="TD81" s="2"/>
      <c r="TE81" s="2"/>
    </row>
    <row r="82" spans="27:525" ht="15.75" customHeight="1">
      <c r="AA82" s="1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V82" s="1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DQ82" s="1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FL82" s="1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HG82" s="1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JB82" s="1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W82" s="1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MR82" s="1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OM82" s="1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QH82" s="1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SC82" s="1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</row>
    <row r="83" spans="27:525" ht="15.75" customHeight="1">
      <c r="AA83" s="1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V83" s="1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DQ83" s="1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FL83" s="1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HG83" s="1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JB83" s="1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W83" s="1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MR83" s="1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OM83" s="1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QH83" s="1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SC83" s="1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</row>
    <row r="84" spans="27:525" ht="15.75" customHeight="1">
      <c r="AA84" s="1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V84" s="1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DQ84" s="1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FL84" s="1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HG84" s="1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JB84" s="1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W84" s="1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MR84" s="1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OM84" s="1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QH84" s="1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SC84" s="1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</row>
    <row r="85" spans="27:525" ht="15.75" customHeight="1">
      <c r="AA85" s="1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V85" s="1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DQ85" s="1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FL85" s="1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HG85" s="1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JB85" s="1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W85" s="1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MR85" s="1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OM85" s="1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QH85" s="1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SC85" s="1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</row>
    <row r="86" spans="27:525" ht="15.75" customHeight="1">
      <c r="AA86" s="1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V86" s="1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DQ86" s="1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FL86" s="1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HG86" s="1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JB86" s="1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W86" s="1"/>
      <c r="LA86" s="2"/>
      <c r="LB86" s="2"/>
      <c r="LC86" s="2"/>
      <c r="LD86" s="2"/>
      <c r="LE86" s="2"/>
      <c r="LF86" s="2"/>
      <c r="LG86" s="2"/>
      <c r="LH86" s="2"/>
      <c r="LI86" s="2"/>
      <c r="LJ86" s="2"/>
      <c r="LK86" s="2"/>
      <c r="LL86" s="2"/>
      <c r="LM86" s="2"/>
      <c r="LN86" s="2"/>
      <c r="LO86" s="2"/>
      <c r="LP86" s="2"/>
      <c r="LQ86" s="2"/>
      <c r="LR86" s="2"/>
      <c r="LS86" s="2"/>
      <c r="LT86" s="2"/>
      <c r="LU86" s="2"/>
      <c r="LV86" s="2"/>
      <c r="LW86" s="2"/>
      <c r="LX86" s="2"/>
      <c r="LY86" s="2"/>
      <c r="MR86" s="1"/>
      <c r="MV86" s="2"/>
      <c r="MW86" s="2"/>
      <c r="MX86" s="2"/>
      <c r="MY86" s="2"/>
      <c r="MZ86" s="2"/>
      <c r="NA86" s="2"/>
      <c r="NB86" s="2"/>
      <c r="NC86" s="2"/>
      <c r="ND86" s="2"/>
      <c r="NE86" s="2"/>
      <c r="NF86" s="2"/>
      <c r="NG86" s="2"/>
      <c r="NH86" s="2"/>
      <c r="NI86" s="2"/>
      <c r="NJ86" s="2"/>
      <c r="NK86" s="2"/>
      <c r="NL86" s="2"/>
      <c r="NM86" s="2"/>
      <c r="NN86" s="2"/>
      <c r="NO86" s="2"/>
      <c r="NP86" s="2"/>
      <c r="NQ86" s="2"/>
      <c r="NR86" s="2"/>
      <c r="NS86" s="2"/>
      <c r="NT86" s="2"/>
      <c r="OM86" s="1"/>
      <c r="OQ86" s="2"/>
      <c r="OR86" s="2"/>
      <c r="OS86" s="2"/>
      <c r="OT86" s="2"/>
      <c r="OU86" s="2"/>
      <c r="OV86" s="2"/>
      <c r="OW86" s="2"/>
      <c r="OX86" s="2"/>
      <c r="OY86" s="2"/>
      <c r="OZ86" s="2"/>
      <c r="PA86" s="2"/>
      <c r="PB86" s="2"/>
      <c r="PC86" s="2"/>
      <c r="PD86" s="2"/>
      <c r="PE86" s="2"/>
      <c r="PF86" s="2"/>
      <c r="PG86" s="2"/>
      <c r="PH86" s="2"/>
      <c r="PI86" s="2"/>
      <c r="PJ86" s="2"/>
      <c r="PK86" s="2"/>
      <c r="PL86" s="2"/>
      <c r="PM86" s="2"/>
      <c r="PN86" s="2"/>
      <c r="PO86" s="2"/>
      <c r="QH86" s="1"/>
      <c r="QL86" s="2"/>
      <c r="QM86" s="2"/>
      <c r="QN86" s="2"/>
      <c r="QO86" s="2"/>
      <c r="QP86" s="2"/>
      <c r="QQ86" s="2"/>
      <c r="QR86" s="2"/>
      <c r="QS86" s="2"/>
      <c r="QT86" s="2"/>
      <c r="QU86" s="2"/>
      <c r="QV86" s="2"/>
      <c r="QW86" s="2"/>
      <c r="QX86" s="2"/>
      <c r="QY86" s="2"/>
      <c r="QZ86" s="2"/>
      <c r="RA86" s="2"/>
      <c r="RB86" s="2"/>
      <c r="RC86" s="2"/>
      <c r="RD86" s="2"/>
      <c r="RE86" s="2"/>
      <c r="RF86" s="2"/>
      <c r="RG86" s="2"/>
      <c r="RH86" s="2"/>
      <c r="RI86" s="2"/>
      <c r="RJ86" s="2"/>
      <c r="SC86" s="1"/>
      <c r="SG86" s="2"/>
      <c r="SH86" s="2"/>
      <c r="SI86" s="2"/>
      <c r="SJ86" s="2"/>
      <c r="SK86" s="2"/>
      <c r="SL86" s="2"/>
      <c r="SM86" s="2"/>
      <c r="SN86" s="2"/>
      <c r="SO86" s="2"/>
      <c r="SP86" s="2"/>
      <c r="SQ86" s="2"/>
      <c r="SR86" s="2"/>
      <c r="SS86" s="2"/>
      <c r="ST86" s="2"/>
      <c r="SU86" s="2"/>
      <c r="SV86" s="2"/>
      <c r="SW86" s="2"/>
      <c r="SX86" s="2"/>
      <c r="SY86" s="2"/>
      <c r="SZ86" s="2"/>
      <c r="TA86" s="2"/>
      <c r="TB86" s="2"/>
      <c r="TC86" s="2"/>
      <c r="TD86" s="2"/>
      <c r="TE86" s="2"/>
    </row>
    <row r="87" spans="27:525" ht="15.75" customHeight="1">
      <c r="AA87" s="1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V87" s="1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DQ87" s="1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FL87" s="1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HG87" s="1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JB87" s="1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W87" s="1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MR87" s="1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OM87" s="1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QH87" s="1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SC87" s="1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</row>
    <row r="88" spans="27:525" ht="15.75" customHeight="1">
      <c r="AA88" s="1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V88" s="1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DQ88" s="1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FL88" s="1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HG88" s="1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JB88" s="1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W88" s="1"/>
      <c r="LA88" s="2"/>
      <c r="LB88" s="2"/>
      <c r="LC88" s="2"/>
      <c r="LD88" s="2"/>
      <c r="LE88" s="2"/>
      <c r="LF88" s="2"/>
      <c r="LG88" s="2"/>
      <c r="LH88" s="2"/>
      <c r="LI88" s="2"/>
      <c r="LJ88" s="2"/>
      <c r="LK88" s="2"/>
      <c r="LL88" s="2"/>
      <c r="LM88" s="2"/>
      <c r="LN88" s="2"/>
      <c r="LO88" s="2"/>
      <c r="LP88" s="2"/>
      <c r="LQ88" s="2"/>
      <c r="LR88" s="2"/>
      <c r="LS88" s="2"/>
      <c r="LT88" s="2"/>
      <c r="LU88" s="2"/>
      <c r="LV88" s="2"/>
      <c r="LW88" s="2"/>
      <c r="LX88" s="2"/>
      <c r="LY88" s="2"/>
      <c r="MR88" s="1"/>
      <c r="MV88" s="2"/>
      <c r="MW88" s="2"/>
      <c r="MX88" s="2"/>
      <c r="MY88" s="2"/>
      <c r="MZ88" s="2"/>
      <c r="NA88" s="2"/>
      <c r="NB88" s="2"/>
      <c r="NC88" s="2"/>
      <c r="ND88" s="2"/>
      <c r="NE88" s="2"/>
      <c r="NF88" s="2"/>
      <c r="NG88" s="2"/>
      <c r="NH88" s="2"/>
      <c r="NI88" s="2"/>
      <c r="NJ88" s="2"/>
      <c r="NK88" s="2"/>
      <c r="NL88" s="2"/>
      <c r="NM88" s="2"/>
      <c r="NN88" s="2"/>
      <c r="NO88" s="2"/>
      <c r="NP88" s="2"/>
      <c r="NQ88" s="2"/>
      <c r="NR88" s="2"/>
      <c r="NS88" s="2"/>
      <c r="NT88" s="2"/>
      <c r="OM88" s="1"/>
      <c r="OQ88" s="2"/>
      <c r="OR88" s="2"/>
      <c r="OS88" s="2"/>
      <c r="OT88" s="2"/>
      <c r="OU88" s="2"/>
      <c r="OV88" s="2"/>
      <c r="OW88" s="2"/>
      <c r="OX88" s="2"/>
      <c r="OY88" s="2"/>
      <c r="OZ88" s="2"/>
      <c r="PA88" s="2"/>
      <c r="PB88" s="2"/>
      <c r="PC88" s="2"/>
      <c r="PD88" s="2"/>
      <c r="PE88" s="2"/>
      <c r="PF88" s="2"/>
      <c r="PG88" s="2"/>
      <c r="PH88" s="2"/>
      <c r="PI88" s="2"/>
      <c r="PJ88" s="2"/>
      <c r="PK88" s="2"/>
      <c r="PL88" s="2"/>
      <c r="PM88" s="2"/>
      <c r="PN88" s="2"/>
      <c r="PO88" s="2"/>
      <c r="QH88" s="1"/>
      <c r="QL88" s="2"/>
      <c r="QM88" s="2"/>
      <c r="QN88" s="2"/>
      <c r="QO88" s="2"/>
      <c r="QP88" s="2"/>
      <c r="QQ88" s="2"/>
      <c r="QR88" s="2"/>
      <c r="QS88" s="2"/>
      <c r="QT88" s="2"/>
      <c r="QU88" s="2"/>
      <c r="QV88" s="2"/>
      <c r="QW88" s="2"/>
      <c r="QX88" s="2"/>
      <c r="QY88" s="2"/>
      <c r="QZ88" s="2"/>
      <c r="RA88" s="2"/>
      <c r="RB88" s="2"/>
      <c r="RC88" s="2"/>
      <c r="RD88" s="2"/>
      <c r="RE88" s="2"/>
      <c r="RF88" s="2"/>
      <c r="RG88" s="2"/>
      <c r="RH88" s="2"/>
      <c r="RI88" s="2"/>
      <c r="RJ88" s="2"/>
      <c r="SC88" s="1"/>
      <c r="SG88" s="2"/>
      <c r="SH88" s="2"/>
      <c r="SI88" s="2"/>
      <c r="SJ88" s="2"/>
      <c r="SK88" s="2"/>
      <c r="SL88" s="2"/>
      <c r="SM88" s="2"/>
      <c r="SN88" s="2"/>
      <c r="SO88" s="2"/>
      <c r="SP88" s="2"/>
      <c r="SQ88" s="2"/>
      <c r="SR88" s="2"/>
      <c r="SS88" s="2"/>
      <c r="ST88" s="2"/>
      <c r="SU88" s="2"/>
      <c r="SV88" s="2"/>
      <c r="SW88" s="2"/>
      <c r="SX88" s="2"/>
      <c r="SY88" s="2"/>
      <c r="SZ88" s="2"/>
      <c r="TA88" s="2"/>
      <c r="TB88" s="2"/>
      <c r="TC88" s="2"/>
      <c r="TD88" s="2"/>
      <c r="TE88" s="2"/>
    </row>
    <row r="89" spans="27:525" ht="15.75" customHeight="1">
      <c r="AA89" s="1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V89" s="1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DQ89" s="1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FL89" s="1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HG89" s="1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JB89" s="1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W89" s="1"/>
      <c r="LA89" s="2"/>
      <c r="LB89" s="2"/>
      <c r="LC89" s="2"/>
      <c r="LD89" s="2"/>
      <c r="LE89" s="2"/>
      <c r="LF89" s="2"/>
      <c r="LG89" s="2"/>
      <c r="LH89" s="2"/>
      <c r="LI89" s="2"/>
      <c r="LJ89" s="2"/>
      <c r="LK89" s="2"/>
      <c r="LL89" s="2"/>
      <c r="LM89" s="2"/>
      <c r="LN89" s="2"/>
      <c r="LO89" s="2"/>
      <c r="LP89" s="2"/>
      <c r="LQ89" s="2"/>
      <c r="LR89" s="2"/>
      <c r="LS89" s="2"/>
      <c r="LT89" s="2"/>
      <c r="LU89" s="2"/>
      <c r="LV89" s="2"/>
      <c r="LW89" s="2"/>
      <c r="LX89" s="2"/>
      <c r="LY89" s="2"/>
      <c r="MR89" s="1"/>
      <c r="MV89" s="2"/>
      <c r="MW89" s="2"/>
      <c r="MX89" s="2"/>
      <c r="MY89" s="2"/>
      <c r="MZ89" s="2"/>
      <c r="NA89" s="2"/>
      <c r="NB89" s="2"/>
      <c r="NC89" s="2"/>
      <c r="ND89" s="2"/>
      <c r="NE89" s="2"/>
      <c r="NF89" s="2"/>
      <c r="NG89" s="2"/>
      <c r="NH89" s="2"/>
      <c r="NI89" s="2"/>
      <c r="NJ89" s="2"/>
      <c r="NK89" s="2"/>
      <c r="NL89" s="2"/>
      <c r="NM89" s="2"/>
      <c r="NN89" s="2"/>
      <c r="NO89" s="2"/>
      <c r="NP89" s="2"/>
      <c r="NQ89" s="2"/>
      <c r="NR89" s="2"/>
      <c r="NS89" s="2"/>
      <c r="NT89" s="2"/>
      <c r="OM89" s="1"/>
      <c r="OQ89" s="2"/>
      <c r="OR89" s="2"/>
      <c r="OS89" s="2"/>
      <c r="OT89" s="2"/>
      <c r="OU89" s="2"/>
      <c r="OV89" s="2"/>
      <c r="OW89" s="2"/>
      <c r="OX89" s="2"/>
      <c r="OY89" s="2"/>
      <c r="OZ89" s="2"/>
      <c r="PA89" s="2"/>
      <c r="PB89" s="2"/>
      <c r="PC89" s="2"/>
      <c r="PD89" s="2"/>
      <c r="PE89" s="2"/>
      <c r="PF89" s="2"/>
      <c r="PG89" s="2"/>
      <c r="PH89" s="2"/>
      <c r="PI89" s="2"/>
      <c r="PJ89" s="2"/>
      <c r="PK89" s="2"/>
      <c r="PL89" s="2"/>
      <c r="PM89" s="2"/>
      <c r="PN89" s="2"/>
      <c r="PO89" s="2"/>
      <c r="QH89" s="1"/>
      <c r="QL89" s="2"/>
      <c r="QM89" s="2"/>
      <c r="QN89" s="2"/>
      <c r="QO89" s="2"/>
      <c r="QP89" s="2"/>
      <c r="QQ89" s="2"/>
      <c r="QR89" s="2"/>
      <c r="QS89" s="2"/>
      <c r="QT89" s="2"/>
      <c r="QU89" s="2"/>
      <c r="QV89" s="2"/>
      <c r="QW89" s="2"/>
      <c r="QX89" s="2"/>
      <c r="QY89" s="2"/>
      <c r="QZ89" s="2"/>
      <c r="RA89" s="2"/>
      <c r="RB89" s="2"/>
      <c r="RC89" s="2"/>
      <c r="RD89" s="2"/>
      <c r="RE89" s="2"/>
      <c r="RF89" s="2"/>
      <c r="RG89" s="2"/>
      <c r="RH89" s="2"/>
      <c r="RI89" s="2"/>
      <c r="RJ89" s="2"/>
      <c r="SC89" s="1"/>
      <c r="SG89" s="2"/>
      <c r="SH89" s="2"/>
      <c r="SI89" s="2"/>
      <c r="SJ89" s="2"/>
      <c r="SK89" s="2"/>
      <c r="SL89" s="2"/>
      <c r="SM89" s="2"/>
      <c r="SN89" s="2"/>
      <c r="SO89" s="2"/>
      <c r="SP89" s="2"/>
      <c r="SQ89" s="2"/>
      <c r="SR89" s="2"/>
      <c r="SS89" s="2"/>
      <c r="ST89" s="2"/>
      <c r="SU89" s="2"/>
      <c r="SV89" s="2"/>
      <c r="SW89" s="2"/>
      <c r="SX89" s="2"/>
      <c r="SY89" s="2"/>
      <c r="SZ89" s="2"/>
      <c r="TA89" s="2"/>
      <c r="TB89" s="2"/>
      <c r="TC89" s="2"/>
      <c r="TD89" s="2"/>
      <c r="TE89" s="2"/>
    </row>
    <row r="90" spans="27:525" ht="15.75" customHeight="1">
      <c r="AA90" s="1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V90" s="1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DQ90" s="1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FL90" s="1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HG90" s="1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JB90" s="1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W90" s="1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MR90" s="1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OM90" s="1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QH90" s="1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SC90" s="1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</row>
    <row r="91" spans="27:525" ht="15.75" customHeight="1">
      <c r="AA91" s="1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V91" s="1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DQ91" s="1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FL91" s="1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HG91" s="1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JB91" s="1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W91" s="1"/>
      <c r="LA91" s="2"/>
      <c r="LB91" s="2"/>
      <c r="LC91" s="2"/>
      <c r="LD91" s="2"/>
      <c r="LE91" s="2"/>
      <c r="LF91" s="2"/>
      <c r="LG91" s="2"/>
      <c r="LH91" s="2"/>
      <c r="LI91" s="2"/>
      <c r="LJ91" s="2"/>
      <c r="LK91" s="2"/>
      <c r="LL91" s="2"/>
      <c r="LM91" s="2"/>
      <c r="LN91" s="2"/>
      <c r="LO91" s="2"/>
      <c r="LP91" s="2"/>
      <c r="LQ91" s="2"/>
      <c r="LR91" s="2"/>
      <c r="LS91" s="2"/>
      <c r="LT91" s="2"/>
      <c r="LU91" s="2"/>
      <c r="LV91" s="2"/>
      <c r="LW91" s="2"/>
      <c r="LX91" s="2"/>
      <c r="LY91" s="2"/>
      <c r="MR91" s="1"/>
      <c r="MV91" s="2"/>
      <c r="MW91" s="2"/>
      <c r="MX91" s="2"/>
      <c r="MY91" s="2"/>
      <c r="MZ91" s="2"/>
      <c r="NA91" s="2"/>
      <c r="NB91" s="2"/>
      <c r="NC91" s="2"/>
      <c r="ND91" s="2"/>
      <c r="NE91" s="2"/>
      <c r="NF91" s="2"/>
      <c r="NG91" s="2"/>
      <c r="NH91" s="2"/>
      <c r="NI91" s="2"/>
      <c r="NJ91" s="2"/>
      <c r="NK91" s="2"/>
      <c r="NL91" s="2"/>
      <c r="NM91" s="2"/>
      <c r="NN91" s="2"/>
      <c r="NO91" s="2"/>
      <c r="NP91" s="2"/>
      <c r="NQ91" s="2"/>
      <c r="NR91" s="2"/>
      <c r="NS91" s="2"/>
      <c r="NT91" s="2"/>
      <c r="OM91" s="1"/>
      <c r="OQ91" s="2"/>
      <c r="OR91" s="2"/>
      <c r="OS91" s="2"/>
      <c r="OT91" s="2"/>
      <c r="OU91" s="2"/>
      <c r="OV91" s="2"/>
      <c r="OW91" s="2"/>
      <c r="OX91" s="2"/>
      <c r="OY91" s="2"/>
      <c r="OZ91" s="2"/>
      <c r="PA91" s="2"/>
      <c r="PB91" s="2"/>
      <c r="PC91" s="2"/>
      <c r="PD91" s="2"/>
      <c r="PE91" s="2"/>
      <c r="PF91" s="2"/>
      <c r="PG91" s="2"/>
      <c r="PH91" s="2"/>
      <c r="PI91" s="2"/>
      <c r="PJ91" s="2"/>
      <c r="PK91" s="2"/>
      <c r="PL91" s="2"/>
      <c r="PM91" s="2"/>
      <c r="PN91" s="2"/>
      <c r="PO91" s="2"/>
      <c r="QH91" s="1"/>
      <c r="QL91" s="2"/>
      <c r="QM91" s="2"/>
      <c r="QN91" s="2"/>
      <c r="QO91" s="2"/>
      <c r="QP91" s="2"/>
      <c r="QQ91" s="2"/>
      <c r="QR91" s="2"/>
      <c r="QS91" s="2"/>
      <c r="QT91" s="2"/>
      <c r="QU91" s="2"/>
      <c r="QV91" s="2"/>
      <c r="QW91" s="2"/>
      <c r="QX91" s="2"/>
      <c r="QY91" s="2"/>
      <c r="QZ91" s="2"/>
      <c r="RA91" s="2"/>
      <c r="RB91" s="2"/>
      <c r="RC91" s="2"/>
      <c r="RD91" s="2"/>
      <c r="RE91" s="2"/>
      <c r="RF91" s="2"/>
      <c r="RG91" s="2"/>
      <c r="RH91" s="2"/>
      <c r="RI91" s="2"/>
      <c r="RJ91" s="2"/>
      <c r="SC91" s="1"/>
      <c r="SG91" s="2"/>
      <c r="SH91" s="2"/>
      <c r="SI91" s="2"/>
      <c r="SJ91" s="2"/>
      <c r="SK91" s="2"/>
      <c r="SL91" s="2"/>
      <c r="SM91" s="2"/>
      <c r="SN91" s="2"/>
      <c r="SO91" s="2"/>
      <c r="SP91" s="2"/>
      <c r="SQ91" s="2"/>
      <c r="SR91" s="2"/>
      <c r="SS91" s="2"/>
      <c r="ST91" s="2"/>
      <c r="SU91" s="2"/>
      <c r="SV91" s="2"/>
      <c r="SW91" s="2"/>
      <c r="SX91" s="2"/>
      <c r="SY91" s="2"/>
      <c r="SZ91" s="2"/>
      <c r="TA91" s="2"/>
      <c r="TB91" s="2"/>
      <c r="TC91" s="2"/>
      <c r="TD91" s="2"/>
      <c r="TE91" s="2"/>
    </row>
    <row r="92" spans="27:525" ht="15.75" customHeight="1">
      <c r="AA92" s="1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V92" s="1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DQ92" s="1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FL92" s="1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HG92" s="1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JB92" s="1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W92" s="1"/>
      <c r="LA92" s="2"/>
      <c r="LB92" s="2"/>
      <c r="LC92" s="2"/>
      <c r="LD92" s="2"/>
      <c r="LE92" s="2"/>
      <c r="LF92" s="2"/>
      <c r="LG92" s="2"/>
      <c r="LH92" s="2"/>
      <c r="LI92" s="2"/>
      <c r="LJ92" s="2"/>
      <c r="LK92" s="2"/>
      <c r="LL92" s="2"/>
      <c r="LM92" s="2"/>
      <c r="LN92" s="2"/>
      <c r="LO92" s="2"/>
      <c r="LP92" s="2"/>
      <c r="LQ92" s="2"/>
      <c r="LR92" s="2"/>
      <c r="LS92" s="2"/>
      <c r="LT92" s="2"/>
      <c r="LU92" s="2"/>
      <c r="LV92" s="2"/>
      <c r="LW92" s="2"/>
      <c r="LX92" s="2"/>
      <c r="LY92" s="2"/>
      <c r="MR92" s="1"/>
      <c r="MV92" s="2"/>
      <c r="MW92" s="2"/>
      <c r="MX92" s="2"/>
      <c r="MY92" s="2"/>
      <c r="MZ92" s="2"/>
      <c r="NA92" s="2"/>
      <c r="NB92" s="2"/>
      <c r="NC92" s="2"/>
      <c r="ND92" s="2"/>
      <c r="NE92" s="2"/>
      <c r="NF92" s="2"/>
      <c r="NG92" s="2"/>
      <c r="NH92" s="2"/>
      <c r="NI92" s="2"/>
      <c r="NJ92" s="2"/>
      <c r="NK92" s="2"/>
      <c r="NL92" s="2"/>
      <c r="NM92" s="2"/>
      <c r="NN92" s="2"/>
      <c r="NO92" s="2"/>
      <c r="NP92" s="2"/>
      <c r="NQ92" s="2"/>
      <c r="NR92" s="2"/>
      <c r="NS92" s="2"/>
      <c r="NT92" s="2"/>
      <c r="OM92" s="1"/>
      <c r="OQ92" s="2"/>
      <c r="OR92" s="2"/>
      <c r="OS92" s="2"/>
      <c r="OT92" s="2"/>
      <c r="OU92" s="2"/>
      <c r="OV92" s="2"/>
      <c r="OW92" s="2"/>
      <c r="OX92" s="2"/>
      <c r="OY92" s="2"/>
      <c r="OZ92" s="2"/>
      <c r="PA92" s="2"/>
      <c r="PB92" s="2"/>
      <c r="PC92" s="2"/>
      <c r="PD92" s="2"/>
      <c r="PE92" s="2"/>
      <c r="PF92" s="2"/>
      <c r="PG92" s="2"/>
      <c r="PH92" s="2"/>
      <c r="PI92" s="2"/>
      <c r="PJ92" s="2"/>
      <c r="PK92" s="2"/>
      <c r="PL92" s="2"/>
      <c r="PM92" s="2"/>
      <c r="PN92" s="2"/>
      <c r="PO92" s="2"/>
      <c r="QH92" s="1"/>
      <c r="QL92" s="2"/>
      <c r="QM92" s="2"/>
      <c r="QN92" s="2"/>
      <c r="QO92" s="2"/>
      <c r="QP92" s="2"/>
      <c r="QQ92" s="2"/>
      <c r="QR92" s="2"/>
      <c r="QS92" s="2"/>
      <c r="QT92" s="2"/>
      <c r="QU92" s="2"/>
      <c r="QV92" s="2"/>
      <c r="QW92" s="2"/>
      <c r="QX92" s="2"/>
      <c r="QY92" s="2"/>
      <c r="QZ92" s="2"/>
      <c r="RA92" s="2"/>
      <c r="RB92" s="2"/>
      <c r="RC92" s="2"/>
      <c r="RD92" s="2"/>
      <c r="RE92" s="2"/>
      <c r="RF92" s="2"/>
      <c r="RG92" s="2"/>
      <c r="RH92" s="2"/>
      <c r="RI92" s="2"/>
      <c r="RJ92" s="2"/>
      <c r="SC92" s="1"/>
      <c r="SG92" s="2"/>
      <c r="SH92" s="2"/>
      <c r="SI92" s="2"/>
      <c r="SJ92" s="2"/>
      <c r="SK92" s="2"/>
      <c r="SL92" s="2"/>
      <c r="SM92" s="2"/>
      <c r="SN92" s="2"/>
      <c r="SO92" s="2"/>
      <c r="SP92" s="2"/>
      <c r="SQ92" s="2"/>
      <c r="SR92" s="2"/>
      <c r="SS92" s="2"/>
      <c r="ST92" s="2"/>
      <c r="SU92" s="2"/>
      <c r="SV92" s="2"/>
      <c r="SW92" s="2"/>
      <c r="SX92" s="2"/>
      <c r="SY92" s="2"/>
      <c r="SZ92" s="2"/>
      <c r="TA92" s="2"/>
      <c r="TB92" s="2"/>
      <c r="TC92" s="2"/>
      <c r="TD92" s="2"/>
      <c r="TE92" s="2"/>
    </row>
    <row r="93" spans="27:525" ht="15.75" customHeight="1">
      <c r="AA93" s="1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V93" s="1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DQ93" s="1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FL93" s="1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HG93" s="1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JB93" s="1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W93" s="1"/>
      <c r="LA93" s="2"/>
      <c r="LB93" s="2"/>
      <c r="LC93" s="2"/>
      <c r="LD93" s="2"/>
      <c r="LE93" s="2"/>
      <c r="LF93" s="2"/>
      <c r="LG93" s="2"/>
      <c r="LH93" s="2"/>
      <c r="LI93" s="2"/>
      <c r="LJ93" s="2"/>
      <c r="LK93" s="2"/>
      <c r="LL93" s="2"/>
      <c r="LM93" s="2"/>
      <c r="LN93" s="2"/>
      <c r="LO93" s="2"/>
      <c r="LP93" s="2"/>
      <c r="LQ93" s="2"/>
      <c r="LR93" s="2"/>
      <c r="LS93" s="2"/>
      <c r="LT93" s="2"/>
      <c r="LU93" s="2"/>
      <c r="LV93" s="2"/>
      <c r="LW93" s="2"/>
      <c r="LX93" s="2"/>
      <c r="LY93" s="2"/>
      <c r="MR93" s="1"/>
      <c r="MV93" s="2"/>
      <c r="MW93" s="2"/>
      <c r="MX93" s="2"/>
      <c r="MY93" s="2"/>
      <c r="MZ93" s="2"/>
      <c r="NA93" s="2"/>
      <c r="NB93" s="2"/>
      <c r="NC93" s="2"/>
      <c r="ND93" s="2"/>
      <c r="NE93" s="2"/>
      <c r="NF93" s="2"/>
      <c r="NG93" s="2"/>
      <c r="NH93" s="2"/>
      <c r="NI93" s="2"/>
      <c r="NJ93" s="2"/>
      <c r="NK93" s="2"/>
      <c r="NL93" s="2"/>
      <c r="NM93" s="2"/>
      <c r="NN93" s="2"/>
      <c r="NO93" s="2"/>
      <c r="NP93" s="2"/>
      <c r="NQ93" s="2"/>
      <c r="NR93" s="2"/>
      <c r="NS93" s="2"/>
      <c r="NT93" s="2"/>
      <c r="OM93" s="1"/>
      <c r="OQ93" s="2"/>
      <c r="OR93" s="2"/>
      <c r="OS93" s="2"/>
      <c r="OT93" s="2"/>
      <c r="OU93" s="2"/>
      <c r="OV93" s="2"/>
      <c r="OW93" s="2"/>
      <c r="OX93" s="2"/>
      <c r="OY93" s="2"/>
      <c r="OZ93" s="2"/>
      <c r="PA93" s="2"/>
      <c r="PB93" s="2"/>
      <c r="PC93" s="2"/>
      <c r="PD93" s="2"/>
      <c r="PE93" s="2"/>
      <c r="PF93" s="2"/>
      <c r="PG93" s="2"/>
      <c r="PH93" s="2"/>
      <c r="PI93" s="2"/>
      <c r="PJ93" s="2"/>
      <c r="PK93" s="2"/>
      <c r="PL93" s="2"/>
      <c r="PM93" s="2"/>
      <c r="PN93" s="2"/>
      <c r="PO93" s="2"/>
      <c r="QH93" s="1"/>
      <c r="QL93" s="2"/>
      <c r="QM93" s="2"/>
      <c r="QN93" s="2"/>
      <c r="QO93" s="2"/>
      <c r="QP93" s="2"/>
      <c r="QQ93" s="2"/>
      <c r="QR93" s="2"/>
      <c r="QS93" s="2"/>
      <c r="QT93" s="2"/>
      <c r="QU93" s="2"/>
      <c r="QV93" s="2"/>
      <c r="QW93" s="2"/>
      <c r="QX93" s="2"/>
      <c r="QY93" s="2"/>
      <c r="QZ93" s="2"/>
      <c r="RA93" s="2"/>
      <c r="RB93" s="2"/>
      <c r="RC93" s="2"/>
      <c r="RD93" s="2"/>
      <c r="RE93" s="2"/>
      <c r="RF93" s="2"/>
      <c r="RG93" s="2"/>
      <c r="RH93" s="2"/>
      <c r="RI93" s="2"/>
      <c r="RJ93" s="2"/>
      <c r="SC93" s="1"/>
      <c r="SG93" s="2"/>
      <c r="SH93" s="2"/>
      <c r="SI93" s="2"/>
      <c r="SJ93" s="2"/>
      <c r="SK93" s="2"/>
      <c r="SL93" s="2"/>
      <c r="SM93" s="2"/>
      <c r="SN93" s="2"/>
      <c r="SO93" s="2"/>
      <c r="SP93" s="2"/>
      <c r="SQ93" s="2"/>
      <c r="SR93" s="2"/>
      <c r="SS93" s="2"/>
      <c r="ST93" s="2"/>
      <c r="SU93" s="2"/>
      <c r="SV93" s="2"/>
      <c r="SW93" s="2"/>
      <c r="SX93" s="2"/>
      <c r="SY93" s="2"/>
      <c r="SZ93" s="2"/>
      <c r="TA93" s="2"/>
      <c r="TB93" s="2"/>
      <c r="TC93" s="2"/>
      <c r="TD93" s="2"/>
      <c r="TE93" s="2"/>
    </row>
    <row r="94" spans="27:525" ht="15.75" customHeight="1">
      <c r="AA94" s="1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V94" s="1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DQ94" s="1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FL94" s="1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HG94" s="1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JB94" s="1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W94" s="1"/>
      <c r="LA94" s="2"/>
      <c r="LB94" s="2"/>
      <c r="LC94" s="2"/>
      <c r="LD94" s="2"/>
      <c r="LE94" s="2"/>
      <c r="LF94" s="2"/>
      <c r="LG94" s="2"/>
      <c r="LH94" s="2"/>
      <c r="LI94" s="2"/>
      <c r="LJ94" s="2"/>
      <c r="LK94" s="2"/>
      <c r="LL94" s="2"/>
      <c r="LM94" s="2"/>
      <c r="LN94" s="2"/>
      <c r="LO94" s="2"/>
      <c r="LP94" s="2"/>
      <c r="LQ94" s="2"/>
      <c r="LR94" s="2"/>
      <c r="LS94" s="2"/>
      <c r="LT94" s="2"/>
      <c r="LU94" s="2"/>
      <c r="LV94" s="2"/>
      <c r="LW94" s="2"/>
      <c r="LX94" s="2"/>
      <c r="LY94" s="2"/>
      <c r="MR94" s="1"/>
      <c r="MV94" s="2"/>
      <c r="MW94" s="2"/>
      <c r="MX94" s="2"/>
      <c r="MY94" s="2"/>
      <c r="MZ94" s="2"/>
      <c r="NA94" s="2"/>
      <c r="NB94" s="2"/>
      <c r="NC94" s="2"/>
      <c r="ND94" s="2"/>
      <c r="NE94" s="2"/>
      <c r="NF94" s="2"/>
      <c r="NG94" s="2"/>
      <c r="NH94" s="2"/>
      <c r="NI94" s="2"/>
      <c r="NJ94" s="2"/>
      <c r="NK94" s="2"/>
      <c r="NL94" s="2"/>
      <c r="NM94" s="2"/>
      <c r="NN94" s="2"/>
      <c r="NO94" s="2"/>
      <c r="NP94" s="2"/>
      <c r="NQ94" s="2"/>
      <c r="NR94" s="2"/>
      <c r="NS94" s="2"/>
      <c r="NT94" s="2"/>
      <c r="OM94" s="1"/>
      <c r="OQ94" s="2"/>
      <c r="OR94" s="2"/>
      <c r="OS94" s="2"/>
      <c r="OT94" s="2"/>
      <c r="OU94" s="2"/>
      <c r="OV94" s="2"/>
      <c r="OW94" s="2"/>
      <c r="OX94" s="2"/>
      <c r="OY94" s="2"/>
      <c r="OZ94" s="2"/>
      <c r="PA94" s="2"/>
      <c r="PB94" s="2"/>
      <c r="PC94" s="2"/>
      <c r="PD94" s="2"/>
      <c r="PE94" s="2"/>
      <c r="PF94" s="2"/>
      <c r="PG94" s="2"/>
      <c r="PH94" s="2"/>
      <c r="PI94" s="2"/>
      <c r="PJ94" s="2"/>
      <c r="PK94" s="2"/>
      <c r="PL94" s="2"/>
      <c r="PM94" s="2"/>
      <c r="PN94" s="2"/>
      <c r="PO94" s="2"/>
      <c r="QH94" s="1"/>
      <c r="QL94" s="2"/>
      <c r="QM94" s="2"/>
      <c r="QN94" s="2"/>
      <c r="QO94" s="2"/>
      <c r="QP94" s="2"/>
      <c r="QQ94" s="2"/>
      <c r="QR94" s="2"/>
      <c r="QS94" s="2"/>
      <c r="QT94" s="2"/>
      <c r="QU94" s="2"/>
      <c r="QV94" s="2"/>
      <c r="QW94" s="2"/>
      <c r="QX94" s="2"/>
      <c r="QY94" s="2"/>
      <c r="QZ94" s="2"/>
      <c r="RA94" s="2"/>
      <c r="RB94" s="2"/>
      <c r="RC94" s="2"/>
      <c r="RD94" s="2"/>
      <c r="RE94" s="2"/>
      <c r="RF94" s="2"/>
      <c r="RG94" s="2"/>
      <c r="RH94" s="2"/>
      <c r="RI94" s="2"/>
      <c r="RJ94" s="2"/>
      <c r="SC94" s="1"/>
      <c r="SG94" s="2"/>
      <c r="SH94" s="2"/>
      <c r="SI94" s="2"/>
      <c r="SJ94" s="2"/>
      <c r="SK94" s="2"/>
      <c r="SL94" s="2"/>
      <c r="SM94" s="2"/>
      <c r="SN94" s="2"/>
      <c r="SO94" s="2"/>
      <c r="SP94" s="2"/>
      <c r="SQ94" s="2"/>
      <c r="SR94" s="2"/>
      <c r="SS94" s="2"/>
      <c r="ST94" s="2"/>
      <c r="SU94" s="2"/>
      <c r="SV94" s="2"/>
      <c r="SW94" s="2"/>
      <c r="SX94" s="2"/>
      <c r="SY94" s="2"/>
      <c r="SZ94" s="2"/>
      <c r="TA94" s="2"/>
      <c r="TB94" s="2"/>
      <c r="TC94" s="2"/>
      <c r="TD94" s="2"/>
      <c r="TE94" s="2"/>
    </row>
    <row r="95" spans="27:525" ht="15.75" customHeight="1">
      <c r="AA95" s="1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V95" s="1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DQ95" s="1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FL95" s="1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HG95" s="1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JB95" s="1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W95" s="1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MR95" s="1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OM95" s="1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QH95" s="1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SC95" s="1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</row>
    <row r="96" spans="27:525" ht="15.75" customHeight="1">
      <c r="AA96" s="1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V96" s="1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DQ96" s="1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FL96" s="1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HG96" s="1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JB96" s="1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W96" s="1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MR96" s="1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OM96" s="1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QH96" s="1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SC96" s="1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</row>
    <row r="97" spans="27:525" ht="15.75" customHeight="1">
      <c r="AA97" s="1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V97" s="1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DQ97" s="1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FL97" s="1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HG97" s="1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JB97" s="1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W97" s="1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MR97" s="1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OM97" s="1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QH97" s="1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SC97" s="1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</row>
    <row r="98" spans="27:525" ht="15.75" customHeight="1">
      <c r="AA98" s="1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V98" s="1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DQ98" s="1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FL98" s="1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HG98" s="1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JB98" s="1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W98" s="1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MR98" s="1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OM98" s="1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QH98" s="1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SC98" s="1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</row>
  </sheetData>
  <protectedRanges>
    <protectedRange sqref="TR4" name="niveau"/>
    <protectedRange sqref="C16:C28" name="stat"/>
    <protectedRange sqref="E13:F28" name="Jets"/>
  </protectedRanges>
  <mergeCells count="99">
    <mergeCell ref="A1:Q2"/>
    <mergeCell ref="B4:F4"/>
    <mergeCell ref="TP4:TQ4"/>
    <mergeCell ref="B5:F5"/>
    <mergeCell ref="TP5:TQ5"/>
    <mergeCell ref="GY10:IR10"/>
    <mergeCell ref="IT10:KM10"/>
    <mergeCell ref="KO10:MH10"/>
    <mergeCell ref="MJ10:OC10"/>
    <mergeCell ref="B7:F7"/>
    <mergeCell ref="B8:F8"/>
    <mergeCell ref="S10:BL10"/>
    <mergeCell ref="BN10:DG10"/>
    <mergeCell ref="DI10:FB10"/>
    <mergeCell ref="FD10:GW10"/>
    <mergeCell ref="CM11:CR11"/>
    <mergeCell ref="OE10:PX10"/>
    <mergeCell ref="PZ10:RS10"/>
    <mergeCell ref="RU10:TN10"/>
    <mergeCell ref="C11:F11"/>
    <mergeCell ref="S11:Y11"/>
    <mergeCell ref="Z11:AE11"/>
    <mergeCell ref="AF11:AK11"/>
    <mergeCell ref="AL11:AQ11"/>
    <mergeCell ref="AR11:AW11"/>
    <mergeCell ref="AX11:BC11"/>
    <mergeCell ref="BD11:BI11"/>
    <mergeCell ref="BN11:BT11"/>
    <mergeCell ref="BU11:BZ11"/>
    <mergeCell ref="CA11:CF11"/>
    <mergeCell ref="CG11:CL11"/>
    <mergeCell ref="FQ11:FV11"/>
    <mergeCell ref="CS11:CX11"/>
    <mergeCell ref="CY11:DD11"/>
    <mergeCell ref="DI11:DO11"/>
    <mergeCell ref="DP11:DU11"/>
    <mergeCell ref="DV11:EA11"/>
    <mergeCell ref="EB11:EG11"/>
    <mergeCell ref="EH11:EM11"/>
    <mergeCell ref="EN11:ES11"/>
    <mergeCell ref="ET11:EY11"/>
    <mergeCell ref="FD11:FJ11"/>
    <mergeCell ref="FK11:FP11"/>
    <mergeCell ref="IT11:IZ11"/>
    <mergeCell ref="FW11:GB11"/>
    <mergeCell ref="GC11:GH11"/>
    <mergeCell ref="GI11:GN11"/>
    <mergeCell ref="GO11:GT11"/>
    <mergeCell ref="GY11:HE11"/>
    <mergeCell ref="HF11:HK11"/>
    <mergeCell ref="HL11:HQ11"/>
    <mergeCell ref="HR11:HW11"/>
    <mergeCell ref="HX11:IC11"/>
    <mergeCell ref="ID11:II11"/>
    <mergeCell ref="IJ11:IO11"/>
    <mergeCell ref="LT11:LY11"/>
    <mergeCell ref="JA11:JF11"/>
    <mergeCell ref="JG11:JL11"/>
    <mergeCell ref="JM11:JR11"/>
    <mergeCell ref="JS11:JX11"/>
    <mergeCell ref="JY11:KD11"/>
    <mergeCell ref="KE11:KJ11"/>
    <mergeCell ref="KO11:KU11"/>
    <mergeCell ref="KV11:LA11"/>
    <mergeCell ref="LB11:LG11"/>
    <mergeCell ref="LH11:LM11"/>
    <mergeCell ref="LN11:LS11"/>
    <mergeCell ref="OX11:PC11"/>
    <mergeCell ref="LZ11:ME11"/>
    <mergeCell ref="MJ11:MP11"/>
    <mergeCell ref="MQ11:MV11"/>
    <mergeCell ref="MW11:NB11"/>
    <mergeCell ref="NC11:NH11"/>
    <mergeCell ref="NI11:NN11"/>
    <mergeCell ref="NO11:NT11"/>
    <mergeCell ref="NU11:NZ11"/>
    <mergeCell ref="OE11:OK11"/>
    <mergeCell ref="OL11:OQ11"/>
    <mergeCell ref="OR11:OW11"/>
    <mergeCell ref="SB11:SG11"/>
    <mergeCell ref="PD11:PI11"/>
    <mergeCell ref="PJ11:PO11"/>
    <mergeCell ref="PP11:PU11"/>
    <mergeCell ref="PZ11:QF11"/>
    <mergeCell ref="QG11:QL11"/>
    <mergeCell ref="QM11:QR11"/>
    <mergeCell ref="QS11:QX11"/>
    <mergeCell ref="QY11:RD11"/>
    <mergeCell ref="RE11:RJ11"/>
    <mergeCell ref="RK11:RP11"/>
    <mergeCell ref="RU11:SA11"/>
    <mergeCell ref="TS29:TT29"/>
    <mergeCell ref="TR11:TU11"/>
    <mergeCell ref="SH11:SM11"/>
    <mergeCell ref="SN11:SS11"/>
    <mergeCell ref="ST11:SY11"/>
    <mergeCell ref="SZ11:TE11"/>
    <mergeCell ref="TF11:TK11"/>
    <mergeCell ref="TO11:TQ11"/>
  </mergeCells>
  <conditionalFormatting sqref="TQ13:TQ15 TR13:TU28 TO16:TQ28 TU29">
    <cfRule type="cellIs" dxfId="1" priority="2" operator="equal">
      <formula>0</formula>
    </cfRule>
  </conditionalFormatting>
  <conditionalFormatting sqref="TR2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&amp;C&amp;"Calibri"&amp;10&amp;KFF8C00C2 - Confidential&amp;1#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300-000000000000}">
          <x14:formula1>
            <xm:f>'Prix des runes'!$B$3:$B$44</xm:f>
          </x14:formula1>
          <xm:sqref>C16</xm:sqref>
        </x14:dataValidation>
        <x14:dataValidation type="list" allowBlank="1" showInputMessage="1" showErrorMessage="1" xr:uid="{00000000-0002-0000-0300-000001000000}">
          <x14:formula1>
            <xm:f>'Prix des runes'!$B$3:$B$44</xm:f>
          </x14:formula1>
          <xm:sqref>C17:C28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BRISAGE_V2</vt:lpstr>
      <vt:lpstr>Prix des runes</vt:lpstr>
      <vt:lpstr>Proba PA PM PO</vt:lpstr>
      <vt:lpstr>Example amulette 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</dc:creator>
  <cp:lastModifiedBy>Sebastien</cp:lastModifiedBy>
  <dcterms:created xsi:type="dcterms:W3CDTF">2011-01-27T15:48:14Z</dcterms:created>
  <dcterms:modified xsi:type="dcterms:W3CDTF">2023-08-01T20:44:01Z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4ffcea-f25b-491e-9dc9-834516f3550e_Enabled">
    <vt:lpwstr>true</vt:lpwstr>
  </property>
  <property fmtid="{D5CDD505-2E9C-101B-9397-08002B2CF9AE}" pid="3" name="MSIP_Label_024ffcea-f25b-491e-9dc9-834516f3550e_SetDate">
    <vt:lpwstr>2023-07-30T12:56:08Z</vt:lpwstr>
  </property>
  <property fmtid="{D5CDD505-2E9C-101B-9397-08002B2CF9AE}" pid="4" name="MSIP_Label_024ffcea-f25b-491e-9dc9-834516f3550e_Method">
    <vt:lpwstr>Standard</vt:lpwstr>
  </property>
  <property fmtid="{D5CDD505-2E9C-101B-9397-08002B2CF9AE}" pid="5" name="MSIP_Label_024ffcea-f25b-491e-9dc9-834516f3550e_Name">
    <vt:lpwstr>C2 - restricted</vt:lpwstr>
  </property>
  <property fmtid="{D5CDD505-2E9C-101B-9397-08002B2CF9AE}" pid="6" name="MSIP_Label_024ffcea-f25b-491e-9dc9-834516f3550e_SiteId">
    <vt:lpwstr>d52b49b7-0c8f-4d89-8c4f-f20517306e08</vt:lpwstr>
  </property>
  <property fmtid="{D5CDD505-2E9C-101B-9397-08002B2CF9AE}" pid="7" name="MSIP_Label_024ffcea-f25b-491e-9dc9-834516f3550e_ActionId">
    <vt:lpwstr>109f3b24-b459-48f8-84b7-4dab7d5703a0</vt:lpwstr>
  </property>
  <property fmtid="{D5CDD505-2E9C-101B-9397-08002B2CF9AE}" pid="8" name="MSIP_Label_024ffcea-f25b-491e-9dc9-834516f3550e_ContentBits">
    <vt:lpwstr>1</vt:lpwstr>
  </property>
</Properties>
</file>