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33255" windowHeight="17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1" i="1"/>
  <c r="L33" s="1"/>
  <c r="A21"/>
  <c r="L27"/>
  <c r="E34"/>
  <c r="H8"/>
  <c r="H6"/>
  <c r="B18"/>
  <c r="A18"/>
  <c r="C16"/>
  <c r="C14"/>
  <c r="H11" l="1"/>
  <c r="L7" l="1"/>
  <c r="L13" s="1"/>
</calcChain>
</file>

<file path=xl/sharedStrings.xml><?xml version="1.0" encoding="utf-8"?>
<sst xmlns="http://schemas.openxmlformats.org/spreadsheetml/2006/main" count="49" uniqueCount="36">
  <si>
    <t>PP JOUEUR 1</t>
  </si>
  <si>
    <t>PP JOUEUR 2</t>
  </si>
  <si>
    <t>PP JOUEUR 3</t>
  </si>
  <si>
    <t>PP JOUEUR 4</t>
  </si>
  <si>
    <t>PP JOUEUR 5</t>
  </si>
  <si>
    <t>PP JOUEUR 6</t>
  </si>
  <si>
    <t>PP JOUEUR 7</t>
  </si>
  <si>
    <t>PP JOUEUR 8</t>
  </si>
  <si>
    <t>Insérer le % du challenge</t>
  </si>
  <si>
    <t>Sans challenge tu as :</t>
  </si>
  <si>
    <t xml:space="preserve">Avec challenge tu as : </t>
  </si>
  <si>
    <t xml:space="preserve">Tu as 1 chance sur </t>
  </si>
  <si>
    <t>Prospection total :</t>
  </si>
  <si>
    <t>TECH1</t>
  </si>
  <si>
    <t>TECH2</t>
  </si>
  <si>
    <t>NE PAS TOUCHER</t>
  </si>
  <si>
    <t>Coffre animé 5 (200pp)</t>
  </si>
  <si>
    <t>Coffre animé 6 (250pp)</t>
  </si>
  <si>
    <t>Un jour la chance viendra, et tu souriras…</t>
  </si>
  <si>
    <t>1 - Insérer votre prospection dans les "PP JOUEUR X"</t>
  </si>
  <si>
    <t>2 - Insérer le(s) challenge(s) réussis additionné(s)</t>
  </si>
  <si>
    <t>Nombre d'essais indépendants</t>
  </si>
  <si>
    <t>Probabilité de chaque essai</t>
  </si>
  <si>
    <t>Cumulative (nécessaire a formule)</t>
  </si>
  <si>
    <t>LOI BINOMIALE</t>
  </si>
  <si>
    <t>Nombre de Boss tué(s)</t>
  </si>
  <si>
    <t>Probabilité P(Drop Dofus sur 1 essai)</t>
  </si>
  <si>
    <t>Don't care, ;)</t>
  </si>
  <si>
    <t>Nombre mini d'essais réussis</t>
  </si>
  <si>
    <t>TECH3</t>
  </si>
  <si>
    <t>Nombre de Dofus attendu(s) AU MOINS</t>
  </si>
  <si>
    <t xml:space="preserve">      +coffre (sans bp)</t>
  </si>
  <si>
    <t>Calculateur de taux de drop Dofus Emeraude</t>
  </si>
  <si>
    <t>(chance de drop au moins 1 emeraude sur X essais indépendants)</t>
  </si>
  <si>
    <t>BONUS ARENE</t>
  </si>
  <si>
    <t>TECH4</t>
  </si>
</sst>
</file>

<file path=xl/styles.xml><?xml version="1.0" encoding="utf-8"?>
<styleSheet xmlns="http://schemas.openxmlformats.org/spreadsheetml/2006/main">
  <numFmts count="1">
    <numFmt numFmtId="164" formatCode="0.0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ngryBirds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i/>
      <sz val="11"/>
      <color theme="1"/>
      <name val="AngryBirds"/>
    </font>
    <font>
      <i/>
      <sz val="1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20"/>
      <color rgb="FFFA7D00"/>
      <name val="Calibri"/>
      <family val="2"/>
    </font>
    <font>
      <b/>
      <sz val="22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rgb="FF7F7F7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5" borderId="0" applyNumberFormat="0" applyBorder="0" applyAlignment="0" applyProtection="0"/>
    <xf numFmtId="9" fontId="1" fillId="0" borderId="0" applyFont="0" applyFill="0" applyBorder="0" applyAlignment="0" applyProtection="0"/>
    <xf numFmtId="0" fontId="9" fillId="6" borderId="4" applyNumberFormat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5" applyNumberFormat="0" applyAlignment="0" applyProtection="0"/>
  </cellStyleXfs>
  <cellXfs count="44">
    <xf numFmtId="0" fontId="0" fillId="0" borderId="0" xfId="0"/>
    <xf numFmtId="0" fontId="0" fillId="0" borderId="3" xfId="0" applyBorder="1" applyAlignment="1"/>
    <xf numFmtId="0" fontId="4" fillId="5" borderId="3" xfId="4" applyBorder="1" applyAlignment="1"/>
    <xf numFmtId="0" fontId="4" fillId="5" borderId="0" xfId="4"/>
    <xf numFmtId="0" fontId="3" fillId="3" borderId="1" xfId="2"/>
    <xf numFmtId="0" fontId="9" fillId="6" borderId="4" xfId="6"/>
    <xf numFmtId="0" fontId="0" fillId="0" borderId="0" xfId="0" applyAlignment="1"/>
    <xf numFmtId="0" fontId="17" fillId="5" borderId="7" xfId="4" applyFont="1" applyBorder="1" applyAlignment="1"/>
    <xf numFmtId="0" fontId="18" fillId="5" borderId="0" xfId="4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15" fillId="3" borderId="0" xfId="9" applyFont="1" applyBorder="1" applyAlignment="1">
      <alignment horizontal="center"/>
    </xf>
    <xf numFmtId="10" fontId="8" fillId="3" borderId="1" xfId="2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64" fontId="14" fillId="3" borderId="1" xfId="2" applyNumberFormat="1" applyFont="1" applyAlignment="1">
      <alignment horizontal="center"/>
    </xf>
    <xf numFmtId="0" fontId="14" fillId="3" borderId="1" xfId="2" applyFont="1" applyAlignment="1">
      <alignment horizontal="center"/>
    </xf>
    <xf numFmtId="0" fontId="15" fillId="3" borderId="6" xfId="9" applyFont="1" applyBorder="1" applyAlignment="1">
      <alignment horizontal="center"/>
    </xf>
    <xf numFmtId="0" fontId="20" fillId="3" borderId="1" xfId="2" applyFont="1" applyAlignment="1">
      <alignment horizontal="center"/>
    </xf>
    <xf numFmtId="0" fontId="19" fillId="5" borderId="0" xfId="4" applyFont="1" applyBorder="1" applyAlignment="1">
      <alignment horizontal="center" vertical="center"/>
    </xf>
    <xf numFmtId="0" fontId="17" fillId="5" borderId="3" xfId="4" applyFont="1" applyBorder="1" applyAlignment="1">
      <alignment horizontal="center"/>
    </xf>
    <xf numFmtId="0" fontId="0" fillId="4" borderId="2" xfId="3" applyFont="1" applyAlignment="1">
      <alignment horizontal="center"/>
    </xf>
    <xf numFmtId="0" fontId="5" fillId="3" borderId="8" xfId="2" applyFont="1" applyBorder="1" applyAlignment="1">
      <alignment horizontal="center" vertical="center"/>
    </xf>
    <xf numFmtId="0" fontId="5" fillId="3" borderId="3" xfId="2" applyFont="1" applyBorder="1" applyAlignment="1">
      <alignment horizontal="center" vertical="center"/>
    </xf>
    <xf numFmtId="0" fontId="5" fillId="3" borderId="9" xfId="2" applyFont="1" applyBorder="1" applyAlignment="1">
      <alignment horizontal="center" vertical="center"/>
    </xf>
    <xf numFmtId="0" fontId="5" fillId="3" borderId="10" xfId="2" applyFont="1" applyBorder="1" applyAlignment="1">
      <alignment horizontal="center" vertical="center"/>
    </xf>
    <xf numFmtId="0" fontId="5" fillId="3" borderId="11" xfId="2" applyFont="1" applyBorder="1" applyAlignment="1">
      <alignment horizontal="center" vertical="center"/>
    </xf>
    <xf numFmtId="0" fontId="5" fillId="3" borderId="12" xfId="2" applyFont="1" applyBorder="1" applyAlignment="1">
      <alignment horizontal="center" vertical="center"/>
    </xf>
    <xf numFmtId="0" fontId="4" fillId="5" borderId="0" xfId="4" applyAlignment="1">
      <alignment horizontal="center"/>
    </xf>
    <xf numFmtId="0" fontId="6" fillId="0" borderId="0" xfId="0" applyFont="1" applyAlignment="1">
      <alignment horizontal="center"/>
    </xf>
    <xf numFmtId="164" fontId="8" fillId="3" borderId="1" xfId="2" applyNumberFormat="1" applyFont="1" applyAlignment="1">
      <alignment horizontal="center"/>
    </xf>
    <xf numFmtId="1" fontId="8" fillId="3" borderId="1" xfId="2" applyNumberFormat="1" applyFont="1" applyAlignment="1">
      <alignment horizontal="center"/>
    </xf>
    <xf numFmtId="10" fontId="21" fillId="3" borderId="14" xfId="2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8" fillId="5" borderId="13" xfId="4" applyFont="1" applyBorder="1" applyAlignment="1">
      <alignment horizontal="center"/>
    </xf>
    <xf numFmtId="0" fontId="4" fillId="7" borderId="0" xfId="7" applyAlignment="1">
      <alignment horizontal="center"/>
    </xf>
    <xf numFmtId="0" fontId="16" fillId="0" borderId="0" xfId="0" applyFont="1" applyAlignment="1">
      <alignment horizontal="center" vertical="center"/>
    </xf>
    <xf numFmtId="0" fontId="2" fillId="2" borderId="1" xfId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6" fillId="0" borderId="0" xfId="5" applyFont="1" applyAlignment="1">
      <alignment horizontal="center"/>
    </xf>
    <xf numFmtId="0" fontId="11" fillId="8" borderId="0" xfId="8" applyAlignment="1">
      <alignment horizontal="left"/>
    </xf>
  </cellXfs>
  <cellStyles count="10">
    <cellStyle name="Accent2" xfId="7" builtinId="33"/>
    <cellStyle name="Accent5" xfId="4" builtinId="45"/>
    <cellStyle name="Calcul" xfId="2" builtinId="22"/>
    <cellStyle name="Commentaire" xfId="3" builtinId="10"/>
    <cellStyle name="Entrée" xfId="1" builtinId="20"/>
    <cellStyle name="Neutre" xfId="8" builtinId="28"/>
    <cellStyle name="Normal" xfId="0" builtinId="0"/>
    <cellStyle name="Pourcentage" xfId="5" builtinId="5"/>
    <cellStyle name="Sortie" xfId="9" builtinId="21"/>
    <cellStyle name="Vérification" xfId="6" builtin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94864</xdr:colOff>
      <xdr:row>15</xdr:row>
      <xdr:rowOff>102577</xdr:rowOff>
    </xdr:from>
    <xdr:to>
      <xdr:col>15</xdr:col>
      <xdr:colOff>104891</xdr:colOff>
      <xdr:row>19</xdr:row>
      <xdr:rowOff>168519</xdr:rowOff>
    </xdr:to>
    <xdr:sp macro="" textlink="">
      <xdr:nvSpPr>
        <xdr:cNvPr id="6" name="ZoneTexte 5"/>
        <xdr:cNvSpPr txBox="1"/>
      </xdr:nvSpPr>
      <xdr:spPr>
        <a:xfrm>
          <a:off x="6058979" y="2908789"/>
          <a:ext cx="3834681" cy="827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>
              <a:latin typeface="Forte" pitchFamily="66" charset="0"/>
            </a:rPr>
            <a:t>Ce second calculateur permet de calculer la probabilité de drop au moins 1 Emeraude</a:t>
          </a:r>
          <a:r>
            <a:rPr lang="fr-FR" sz="1200" baseline="0">
              <a:latin typeface="Forte" pitchFamily="66" charset="0"/>
            </a:rPr>
            <a:t> sur X essais indépendants définis par une probabilité fixe avec des valeurs précises.</a:t>
          </a:r>
        </a:p>
        <a:p>
          <a:endParaRPr lang="fr-FR" sz="1200" baseline="0">
            <a:latin typeface="Forte" pitchFamily="66" charset="0"/>
          </a:endParaRPr>
        </a:p>
        <a:p>
          <a:endParaRPr lang="fr-FR" sz="1200">
            <a:latin typeface="Forte" pitchFamily="66" charset="0"/>
          </a:endParaRPr>
        </a:p>
      </xdr:txBody>
    </xdr:sp>
    <xdr:clientData/>
  </xdr:twoCellAnchor>
  <xdr:twoCellAnchor>
    <xdr:from>
      <xdr:col>2</xdr:col>
      <xdr:colOff>740019</xdr:colOff>
      <xdr:row>18</xdr:row>
      <xdr:rowOff>161192</xdr:rowOff>
    </xdr:from>
    <xdr:to>
      <xdr:col>7</xdr:col>
      <xdr:colOff>439615</xdr:colOff>
      <xdr:row>29</xdr:row>
      <xdr:rowOff>95250</xdr:rowOff>
    </xdr:to>
    <xdr:sp macro="" textlink="">
      <xdr:nvSpPr>
        <xdr:cNvPr id="9" name="ZoneTexte 8"/>
        <xdr:cNvSpPr txBox="1"/>
      </xdr:nvSpPr>
      <xdr:spPr>
        <a:xfrm>
          <a:off x="2264019" y="3531577"/>
          <a:ext cx="2879481" cy="2066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latin typeface="Forte" pitchFamily="66" charset="0"/>
            </a:rPr>
            <a:t>Ce</a:t>
          </a:r>
          <a:r>
            <a:rPr lang="fr-FR" sz="1100" baseline="0">
              <a:latin typeface="Forte" pitchFamily="66" charset="0"/>
            </a:rPr>
            <a:t> calculateur vous permettra de calculer le taux de drop du Dofus Emeraude sur votre combat en fonction des challenges, de la PP et des bonus pack.</a:t>
          </a:r>
        </a:p>
        <a:p>
          <a:endParaRPr lang="fr-FR" sz="1100" baseline="0">
            <a:latin typeface="Forte" pitchFamily="66" charset="0"/>
          </a:endParaRPr>
        </a:p>
        <a:p>
          <a:r>
            <a:rPr lang="fr-FR" sz="1100" baseline="0">
              <a:latin typeface="Forte" pitchFamily="66" charset="0"/>
            </a:rPr>
            <a:t>-Attention !</a:t>
          </a:r>
        </a:p>
        <a:p>
          <a:r>
            <a:rPr lang="fr-FR" sz="1100" baseline="0">
              <a:latin typeface="Forte" pitchFamily="66" charset="0"/>
            </a:rPr>
            <a:t>Le Bonus Pack doit être actif car il influe grandement sur le calcul !</a:t>
          </a:r>
        </a:p>
        <a:p>
          <a:r>
            <a:rPr lang="fr-FR" sz="1100" baseline="0">
              <a:latin typeface="Forte" pitchFamily="66" charset="0"/>
            </a:rPr>
            <a:t>Calcul valable uniquement pour le Dark Vlad avec P(X=1)=0,001 (0,1% d'obtention)</a:t>
          </a:r>
        </a:p>
        <a:p>
          <a:endParaRPr lang="fr-FR" sz="1100"/>
        </a:p>
      </xdr:txBody>
    </xdr:sp>
    <xdr:clientData/>
  </xdr:twoCellAnchor>
  <xdr:twoCellAnchor editAs="oneCell">
    <xdr:from>
      <xdr:col>7</xdr:col>
      <xdr:colOff>359020</xdr:colOff>
      <xdr:row>0</xdr:row>
      <xdr:rowOff>43961</xdr:rowOff>
    </xdr:from>
    <xdr:to>
      <xdr:col>7</xdr:col>
      <xdr:colOff>617782</xdr:colOff>
      <xdr:row>1</xdr:row>
      <xdr:rowOff>182440</xdr:rowOff>
    </xdr:to>
    <xdr:pic>
      <xdr:nvPicPr>
        <xdr:cNvPr id="10" name="Image 9" descr="téléchargem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2905" y="43961"/>
          <a:ext cx="258762" cy="32897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0</xdr:row>
      <xdr:rowOff>42496</xdr:rowOff>
    </xdr:from>
    <xdr:to>
      <xdr:col>0</xdr:col>
      <xdr:colOff>696913</xdr:colOff>
      <xdr:row>1</xdr:row>
      <xdr:rowOff>180975</xdr:rowOff>
    </xdr:to>
    <xdr:pic>
      <xdr:nvPicPr>
        <xdr:cNvPr id="11" name="Image 10" descr="téléchargem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1" y="42496"/>
          <a:ext cx="258762" cy="328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4" zoomScale="130" zoomScaleNormal="130" workbookViewId="0">
      <selection activeCell="Q6" sqref="Q6"/>
    </sheetView>
  </sheetViews>
  <sheetFormatPr baseColWidth="10" defaultRowHeight="15"/>
  <cols>
    <col min="4" max="4" width="2" customWidth="1"/>
    <col min="8" max="8" width="15.140625" bestFit="1" customWidth="1"/>
    <col min="9" max="9" width="1.28515625" customWidth="1"/>
    <col min="10" max="10" width="2.42578125" customWidth="1"/>
    <col min="11" max="11" width="5.28515625" customWidth="1"/>
    <col min="12" max="12" width="13.140625" customWidth="1"/>
    <col min="15" max="15" width="16" customWidth="1"/>
    <col min="19" max="19" width="4.42578125" customWidth="1"/>
  </cols>
  <sheetData>
    <row r="1" spans="1:19">
      <c r="A1" s="22" t="s">
        <v>32</v>
      </c>
      <c r="B1" s="23"/>
      <c r="C1" s="23"/>
      <c r="D1" s="23"/>
      <c r="E1" s="23"/>
      <c r="F1" s="23"/>
      <c r="G1" s="23"/>
      <c r="H1" s="24"/>
      <c r="I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25"/>
      <c r="B2" s="26"/>
      <c r="C2" s="26"/>
      <c r="D2" s="26"/>
      <c r="E2" s="26"/>
      <c r="F2" s="26"/>
      <c r="G2" s="26"/>
      <c r="H2" s="27"/>
      <c r="I2" s="3"/>
      <c r="K2" s="3"/>
      <c r="L2" s="13" t="s">
        <v>28</v>
      </c>
      <c r="M2" s="13"/>
      <c r="N2" s="14" t="s">
        <v>21</v>
      </c>
      <c r="O2" s="14"/>
      <c r="P2" s="3"/>
      <c r="Q2" s="13" t="s">
        <v>34</v>
      </c>
      <c r="R2" s="13"/>
      <c r="S2" s="3"/>
    </row>
    <row r="3" spans="1:19">
      <c r="A3" s="21" t="s">
        <v>0</v>
      </c>
      <c r="B3" s="21"/>
      <c r="C3">
        <v>400</v>
      </c>
      <c r="D3" s="2"/>
      <c r="E3" s="2"/>
      <c r="F3" s="2"/>
      <c r="G3" s="2"/>
      <c r="H3" s="2"/>
      <c r="I3" s="3"/>
      <c r="K3" s="3"/>
      <c r="L3" s="18">
        <v>1</v>
      </c>
      <c r="M3" s="16"/>
      <c r="N3" s="16">
        <v>15</v>
      </c>
      <c r="O3" s="16"/>
      <c r="P3" s="3"/>
      <c r="Q3" s="3"/>
      <c r="R3" s="3"/>
      <c r="S3" s="3"/>
    </row>
    <row r="4" spans="1:19" ht="19.5" customHeight="1">
      <c r="A4" s="21" t="s">
        <v>1</v>
      </c>
      <c r="B4" s="21"/>
      <c r="C4">
        <v>400</v>
      </c>
      <c r="D4" s="3"/>
      <c r="E4" s="1" t="s">
        <v>8</v>
      </c>
      <c r="F4" s="1"/>
      <c r="G4" s="13">
        <v>100</v>
      </c>
      <c r="H4" s="13"/>
      <c r="I4" s="3"/>
      <c r="K4" s="3"/>
      <c r="L4" s="16"/>
      <c r="M4" s="16"/>
      <c r="N4" s="16"/>
      <c r="O4" s="16"/>
      <c r="P4" s="3"/>
    </row>
    <row r="5" spans="1:19" ht="13.5" customHeight="1">
      <c r="A5" s="21" t="s">
        <v>2</v>
      </c>
      <c r="B5" s="21"/>
      <c r="C5">
        <v>400</v>
      </c>
      <c r="D5" s="3"/>
      <c r="E5" s="28"/>
      <c r="F5" s="28"/>
      <c r="G5" s="28"/>
      <c r="H5" s="28"/>
      <c r="I5" s="3"/>
      <c r="K5" s="19" t="s">
        <v>30</v>
      </c>
      <c r="L5" s="19"/>
      <c r="M5" s="19"/>
      <c r="N5" s="20" t="s">
        <v>25</v>
      </c>
      <c r="O5" s="20"/>
      <c r="P5" s="3"/>
    </row>
    <row r="6" spans="1:19" ht="15" customHeight="1">
      <c r="A6" s="21" t="s">
        <v>3</v>
      </c>
      <c r="B6" s="21"/>
      <c r="C6">
        <v>400</v>
      </c>
      <c r="D6" s="3"/>
      <c r="E6" s="29" t="s">
        <v>9</v>
      </c>
      <c r="F6" s="29"/>
      <c r="G6" s="29"/>
      <c r="H6" s="12">
        <f>(0.1*A18)/100</f>
        <v>4.2500000000000003E-2</v>
      </c>
      <c r="I6" s="3"/>
      <c r="K6" s="3"/>
      <c r="L6" s="13" t="s">
        <v>22</v>
      </c>
      <c r="M6" s="13"/>
      <c r="N6" s="14" t="s">
        <v>23</v>
      </c>
      <c r="O6" s="14"/>
      <c r="P6" s="3"/>
    </row>
    <row r="7" spans="1:19" ht="15" customHeight="1">
      <c r="A7" s="21" t="s">
        <v>4</v>
      </c>
      <c r="B7" s="21"/>
      <c r="C7">
        <v>0</v>
      </c>
      <c r="D7" s="3"/>
      <c r="E7" s="29"/>
      <c r="F7" s="29"/>
      <c r="G7" s="29"/>
      <c r="H7" s="12"/>
      <c r="I7" s="3"/>
      <c r="K7" s="3"/>
      <c r="L7" s="15">
        <f>H8</f>
        <v>8.5000000000000006E-2</v>
      </c>
      <c r="M7" s="16"/>
      <c r="N7" s="16">
        <v>1</v>
      </c>
      <c r="O7" s="16"/>
      <c r="P7" s="3"/>
    </row>
    <row r="8" spans="1:19" ht="15" customHeight="1">
      <c r="A8" s="21" t="s">
        <v>5</v>
      </c>
      <c r="B8" s="21"/>
      <c r="C8">
        <v>0</v>
      </c>
      <c r="D8" s="3"/>
      <c r="E8" s="29" t="s">
        <v>10</v>
      </c>
      <c r="F8" s="29"/>
      <c r="G8" s="29"/>
      <c r="H8" s="30">
        <f>(0.1*A18*B18)/100</f>
        <v>8.5000000000000006E-2</v>
      </c>
      <c r="I8" s="3"/>
      <c r="K8" s="3"/>
      <c r="L8" s="16"/>
      <c r="M8" s="16"/>
      <c r="N8" s="16"/>
      <c r="O8" s="16"/>
      <c r="P8" s="3"/>
    </row>
    <row r="9" spans="1:19" ht="15" customHeight="1">
      <c r="A9" s="21" t="s">
        <v>6</v>
      </c>
      <c r="B9" s="21"/>
      <c r="C9">
        <v>0</v>
      </c>
      <c r="D9" s="3"/>
      <c r="E9" s="29"/>
      <c r="F9" s="29"/>
      <c r="G9" s="29"/>
      <c r="H9" s="30"/>
      <c r="I9" s="3"/>
      <c r="K9" s="3"/>
      <c r="L9" s="7" t="s">
        <v>26</v>
      </c>
      <c r="M9" s="7"/>
      <c r="N9" s="8"/>
      <c r="O9" s="8" t="s">
        <v>27</v>
      </c>
      <c r="P9" s="3"/>
    </row>
    <row r="10" spans="1:19">
      <c r="A10" s="21" t="s">
        <v>7</v>
      </c>
      <c r="B10" s="21"/>
      <c r="C10">
        <v>0</v>
      </c>
      <c r="D10" s="3"/>
      <c r="E10" s="3"/>
      <c r="F10" s="3"/>
      <c r="G10" s="3"/>
      <c r="H10" s="3"/>
      <c r="I10" s="3"/>
      <c r="K10" s="3"/>
      <c r="L10" s="17" t="s">
        <v>24</v>
      </c>
      <c r="M10" s="17"/>
      <c r="N10" s="17"/>
      <c r="O10" s="17"/>
      <c r="P10" s="3"/>
    </row>
    <row r="11" spans="1:19" ht="15" customHeight="1">
      <c r="A11" s="38" t="s">
        <v>16</v>
      </c>
      <c r="B11" s="38"/>
      <c r="C11">
        <v>0</v>
      </c>
      <c r="D11" s="3"/>
      <c r="E11" s="42" t="s">
        <v>11</v>
      </c>
      <c r="F11" s="42"/>
      <c r="G11" s="42"/>
      <c r="H11" s="31">
        <f>1/H8</f>
        <v>11.76470588235294</v>
      </c>
      <c r="I11" s="3"/>
      <c r="K11" s="3"/>
      <c r="L11" s="11" t="s">
        <v>33</v>
      </c>
      <c r="M11" s="11"/>
      <c r="N11" s="11"/>
      <c r="O11" s="11"/>
      <c r="P11" s="3"/>
    </row>
    <row r="12" spans="1:19" ht="15" customHeight="1">
      <c r="A12" s="38" t="s">
        <v>17</v>
      </c>
      <c r="B12" s="38"/>
      <c r="C12">
        <v>250</v>
      </c>
      <c r="D12" s="3"/>
      <c r="E12" s="42"/>
      <c r="F12" s="42"/>
      <c r="G12" s="42"/>
      <c r="H12" s="31"/>
      <c r="I12" s="3"/>
      <c r="K12" s="3"/>
      <c r="L12" s="3"/>
      <c r="M12" s="3"/>
      <c r="N12" s="3"/>
      <c r="O12" s="3"/>
      <c r="P12" s="3"/>
    </row>
    <row r="13" spans="1:19" ht="8.25" customHeight="1">
      <c r="A13" s="3"/>
      <c r="B13" s="3"/>
      <c r="C13" s="3"/>
      <c r="D13" s="3"/>
      <c r="E13" s="3"/>
      <c r="F13" s="3"/>
      <c r="G13" s="3"/>
      <c r="H13" s="3"/>
      <c r="I13" s="3"/>
      <c r="K13" s="3"/>
      <c r="L13" s="12">
        <f>1-A21</f>
        <v>0.73617471801689649</v>
      </c>
      <c r="M13" s="12"/>
      <c r="N13" s="12"/>
      <c r="O13" s="12"/>
      <c r="P13" s="3"/>
    </row>
    <row r="14" spans="1:19">
      <c r="A14" s="39" t="s">
        <v>12</v>
      </c>
      <c r="B14" s="39"/>
      <c r="C14" s="13">
        <f>C3+C4+C5+C6+C7+C8+C9+C10</f>
        <v>1600</v>
      </c>
      <c r="D14" s="3"/>
      <c r="E14" s="41" t="s">
        <v>18</v>
      </c>
      <c r="F14" s="41"/>
      <c r="G14" s="41"/>
      <c r="H14" s="41"/>
      <c r="I14" s="3"/>
      <c r="K14" s="3"/>
      <c r="L14" s="12"/>
      <c r="M14" s="12"/>
      <c r="N14" s="12"/>
      <c r="O14" s="12"/>
      <c r="P14" s="3"/>
    </row>
    <row r="15" spans="1:19">
      <c r="A15" s="40"/>
      <c r="B15" s="40"/>
      <c r="C15" s="13"/>
      <c r="D15" s="3"/>
      <c r="E15" s="41"/>
      <c r="F15" s="41"/>
      <c r="G15" s="41"/>
      <c r="H15" s="41"/>
      <c r="I15" s="3"/>
      <c r="K15" s="3"/>
      <c r="L15" s="3"/>
      <c r="M15" s="3"/>
      <c r="N15" s="3"/>
      <c r="O15" s="3"/>
      <c r="P15" s="3"/>
    </row>
    <row r="16" spans="1:19" ht="12" customHeight="1" thickBot="1">
      <c r="A16" s="35" t="s">
        <v>31</v>
      </c>
      <c r="B16" s="35"/>
      <c r="C16" s="10">
        <f>C11+C12</f>
        <v>250</v>
      </c>
      <c r="D16" s="3"/>
      <c r="E16" s="3"/>
      <c r="F16" s="3"/>
      <c r="G16" s="3"/>
      <c r="H16" s="3"/>
      <c r="I16" s="3"/>
      <c r="K16" s="37"/>
      <c r="L16" s="37"/>
      <c r="M16" s="6"/>
      <c r="N16" s="6"/>
      <c r="O16" s="6"/>
      <c r="P16" s="6"/>
    </row>
    <row r="17" spans="1:19" ht="16.5" thickTop="1" thickBot="1">
      <c r="A17" s="5" t="s">
        <v>13</v>
      </c>
      <c r="B17" s="5" t="s">
        <v>14</v>
      </c>
      <c r="C17" s="3"/>
      <c r="D17" s="43" t="s">
        <v>19</v>
      </c>
      <c r="E17" s="43"/>
      <c r="F17" s="43"/>
      <c r="G17" s="43"/>
      <c r="H17" s="43"/>
      <c r="K17" s="6"/>
      <c r="L17" s="6"/>
      <c r="M17" s="6"/>
      <c r="N17" s="6"/>
      <c r="O17" s="6"/>
    </row>
    <row r="18" spans="1:19" ht="15.75" thickTop="1">
      <c r="A18" s="4">
        <f>(C14*2.5)/100+C16/100</f>
        <v>42.5</v>
      </c>
      <c r="B18" s="4">
        <f>1+(G4/100)</f>
        <v>2</v>
      </c>
      <c r="D18" s="43" t="s">
        <v>20</v>
      </c>
      <c r="E18" s="43"/>
      <c r="F18" s="43"/>
      <c r="G18" s="43"/>
      <c r="H18" s="43"/>
      <c r="K18" s="6"/>
      <c r="L18" s="6"/>
      <c r="M18" s="6"/>
      <c r="N18" s="6"/>
      <c r="O18" s="6"/>
    </row>
    <row r="19" spans="1:19" ht="15.75" thickBot="1">
      <c r="A19" s="36" t="s">
        <v>15</v>
      </c>
      <c r="B19" s="36"/>
    </row>
    <row r="20" spans="1:19" ht="16.5" thickTop="1" thickBot="1">
      <c r="A20" s="5" t="s">
        <v>29</v>
      </c>
      <c r="B20" s="5" t="s">
        <v>35</v>
      </c>
    </row>
    <row r="21" spans="1:19" ht="15.75" thickTop="1">
      <c r="A21" s="4">
        <f>BINOMDIST(L3-1,N3,L7,N7)</f>
        <v>0.26382528198310357</v>
      </c>
      <c r="B21" s="4">
        <f>BINOMDIST(L23-1,N23,L27,N27)</f>
        <v>0.18545597166732414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6" t="s">
        <v>15</v>
      </c>
      <c r="B22" s="36"/>
      <c r="K22" s="3"/>
      <c r="L22" s="13" t="s">
        <v>28</v>
      </c>
      <c r="M22" s="13"/>
      <c r="N22" s="14" t="s">
        <v>21</v>
      </c>
      <c r="O22" s="14"/>
      <c r="P22" s="3"/>
      <c r="Q22" s="13" t="s">
        <v>34</v>
      </c>
      <c r="R22" s="13"/>
      <c r="S22" s="3"/>
    </row>
    <row r="23" spans="1:19">
      <c r="K23" s="3"/>
      <c r="L23" s="18">
        <v>1</v>
      </c>
      <c r="M23" s="16"/>
      <c r="N23" s="16">
        <v>15</v>
      </c>
      <c r="O23" s="16"/>
      <c r="P23" s="3"/>
      <c r="Q23" s="3"/>
      <c r="R23" s="3"/>
      <c r="S23" s="3"/>
    </row>
    <row r="24" spans="1:19">
      <c r="G24" s="9"/>
      <c r="K24" s="3"/>
      <c r="L24" s="16"/>
      <c r="M24" s="16"/>
      <c r="N24" s="16"/>
      <c r="O24" s="16"/>
      <c r="P24" s="3"/>
    </row>
    <row r="25" spans="1:19">
      <c r="K25" s="19" t="s">
        <v>30</v>
      </c>
      <c r="L25" s="19"/>
      <c r="M25" s="19"/>
      <c r="N25" s="20" t="s">
        <v>25</v>
      </c>
      <c r="O25" s="20"/>
      <c r="P25" s="3"/>
    </row>
    <row r="26" spans="1:19">
      <c r="K26" s="3"/>
      <c r="L26" s="13" t="s">
        <v>22</v>
      </c>
      <c r="M26" s="13"/>
      <c r="N26" s="14" t="s">
        <v>23</v>
      </c>
      <c r="O26" s="14"/>
      <c r="P26" s="3"/>
    </row>
    <row r="27" spans="1:19">
      <c r="K27" s="3"/>
      <c r="L27" s="15">
        <f>E34</f>
        <v>0.10625000000000001</v>
      </c>
      <c r="M27" s="16"/>
      <c r="N27" s="16">
        <v>1</v>
      </c>
      <c r="O27" s="16"/>
      <c r="P27" s="3"/>
    </row>
    <row r="28" spans="1:19">
      <c r="K28" s="3"/>
      <c r="L28" s="16"/>
      <c r="M28" s="16"/>
      <c r="N28" s="16"/>
      <c r="O28" s="16"/>
      <c r="P28" s="3"/>
    </row>
    <row r="29" spans="1:19">
      <c r="K29" s="3"/>
      <c r="L29" s="7" t="s">
        <v>26</v>
      </c>
      <c r="M29" s="7"/>
      <c r="N29" s="8"/>
      <c r="O29" s="8" t="s">
        <v>27</v>
      </c>
      <c r="P29" s="3"/>
    </row>
    <row r="30" spans="1:19">
      <c r="K30" s="3"/>
      <c r="L30" s="17" t="s">
        <v>24</v>
      </c>
      <c r="M30" s="17"/>
      <c r="N30" s="17"/>
      <c r="O30" s="17"/>
      <c r="P30" s="3"/>
    </row>
    <row r="31" spans="1:19">
      <c r="D31" s="3"/>
      <c r="E31" s="3"/>
      <c r="F31" s="3"/>
      <c r="G31" s="3"/>
      <c r="H31" s="3"/>
      <c r="I31" s="3"/>
      <c r="K31" s="3"/>
      <c r="L31" s="11" t="s">
        <v>33</v>
      </c>
      <c r="M31" s="11"/>
      <c r="N31" s="11"/>
      <c r="O31" s="11"/>
      <c r="P31" s="3"/>
    </row>
    <row r="32" spans="1:19">
      <c r="D32" s="3"/>
      <c r="E32" s="13" t="s">
        <v>34</v>
      </c>
      <c r="F32" s="13"/>
      <c r="G32" s="13"/>
      <c r="H32" s="13"/>
      <c r="I32" s="3"/>
      <c r="K32" s="3"/>
      <c r="L32" s="3"/>
      <c r="M32" s="3"/>
      <c r="N32" s="3"/>
      <c r="O32" s="3"/>
      <c r="P32" s="3"/>
    </row>
    <row r="33" spans="4:16">
      <c r="D33" s="3"/>
      <c r="E33" s="3"/>
      <c r="F33" s="3"/>
      <c r="G33" s="3"/>
      <c r="H33" s="3"/>
      <c r="I33" s="3"/>
      <c r="K33" s="3"/>
      <c r="L33" s="12">
        <f>1-B21</f>
        <v>0.81454402833267592</v>
      </c>
      <c r="M33" s="12"/>
      <c r="N33" s="12"/>
      <c r="O33" s="12"/>
      <c r="P33" s="3"/>
    </row>
    <row r="34" spans="4:16" ht="39.75" customHeight="1">
      <c r="D34" s="3"/>
      <c r="E34" s="32">
        <f>H8*1.25</f>
        <v>0.10625000000000001</v>
      </c>
      <c r="F34" s="33"/>
      <c r="G34" s="33"/>
      <c r="H34" s="34"/>
      <c r="I34" s="3"/>
      <c r="K34" s="3"/>
      <c r="L34" s="12"/>
      <c r="M34" s="12"/>
      <c r="N34" s="12"/>
      <c r="O34" s="12"/>
      <c r="P34" s="3"/>
    </row>
    <row r="35" spans="4:16"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</row>
  </sheetData>
  <mergeCells count="58">
    <mergeCell ref="Q22:R22"/>
    <mergeCell ref="Q2:R2"/>
    <mergeCell ref="E32:H32"/>
    <mergeCell ref="E34:H34"/>
    <mergeCell ref="A16:B16"/>
    <mergeCell ref="A22:B22"/>
    <mergeCell ref="L11:O11"/>
    <mergeCell ref="L13:O14"/>
    <mergeCell ref="K16:L16"/>
    <mergeCell ref="A19:B19"/>
    <mergeCell ref="A11:B11"/>
    <mergeCell ref="A14:B15"/>
    <mergeCell ref="C14:C15"/>
    <mergeCell ref="E14:H15"/>
    <mergeCell ref="A12:B12"/>
    <mergeCell ref="E11:G12"/>
    <mergeCell ref="D17:H17"/>
    <mergeCell ref="D18:H18"/>
    <mergeCell ref="H11:H12"/>
    <mergeCell ref="L6:M6"/>
    <mergeCell ref="L7:M8"/>
    <mergeCell ref="N6:O6"/>
    <mergeCell ref="N7:O8"/>
    <mergeCell ref="L10:O10"/>
    <mergeCell ref="L2:M2"/>
    <mergeCell ref="L3:M4"/>
    <mergeCell ref="N2:O2"/>
    <mergeCell ref="N3:O4"/>
    <mergeCell ref="N5:O5"/>
    <mergeCell ref="K5:M5"/>
    <mergeCell ref="A8:B8"/>
    <mergeCell ref="A9:B9"/>
    <mergeCell ref="A10:B10"/>
    <mergeCell ref="A1:H2"/>
    <mergeCell ref="A3:B3"/>
    <mergeCell ref="A4:B4"/>
    <mergeCell ref="A5:B5"/>
    <mergeCell ref="A6:B6"/>
    <mergeCell ref="G4:H4"/>
    <mergeCell ref="E5:H5"/>
    <mergeCell ref="E6:G7"/>
    <mergeCell ref="E8:G9"/>
    <mergeCell ref="H6:H7"/>
    <mergeCell ref="H8:H9"/>
    <mergeCell ref="A7:B7"/>
    <mergeCell ref="L22:M22"/>
    <mergeCell ref="N22:O22"/>
    <mergeCell ref="L23:M24"/>
    <mergeCell ref="N23:O24"/>
    <mergeCell ref="K25:M25"/>
    <mergeCell ref="N25:O25"/>
    <mergeCell ref="L31:O31"/>
    <mergeCell ref="L33:O34"/>
    <mergeCell ref="L26:M26"/>
    <mergeCell ref="N26:O26"/>
    <mergeCell ref="L27:M28"/>
    <mergeCell ref="N27:O28"/>
    <mergeCell ref="L30:O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2018-04-01T09:45:34Z</dcterms:created>
  <dcterms:modified xsi:type="dcterms:W3CDTF">2019-04-10T07:22:14Z</dcterms:modified>
</cp:coreProperties>
</file>